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ohat\Desktop\OFICINA - 2021\RIESGOS DE GESTION 2021\PUBLICACION INTRANET RIESGOS 2020\"/>
    </mc:Choice>
  </mc:AlternateContent>
  <xr:revisionPtr revIDLastSave="0" documentId="8_{BBB6242A-1F63-4F14-B562-0D37AE50617E}" xr6:coauthVersionLast="45" xr6:coauthVersionMax="45" xr10:uidLastSave="{00000000-0000-0000-0000-000000000000}"/>
  <bookViews>
    <workbookView xWindow="-120" yWindow="-120" windowWidth="20730" windowHeight="11160" tabRatio="508" xr2:uid="{00000000-000D-0000-FFFF-FFFF00000000}"/>
  </bookViews>
  <sheets>
    <sheet name="PMR FPS-FNC"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'PMR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FPS-FNC'!$A$1:$AX$117</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FPS-FNC'!$B$1:$AX$19</definedName>
    <definedName name="Proceso" localSheetId="0">'[2]Datos-Riesgos'!$I$2:$I$28</definedName>
    <definedName name="Proceso">[1]Datos!$C$2:$C$28</definedName>
    <definedName name="Respuestas">[1]Datos!$U$2:$U$3</definedName>
    <definedName name="_xlnm.Print_Titles" localSheetId="0">'PMR FPS-FNC'!$1:$13</definedName>
    <definedName name="Trámites_y_OPAS_afectados">[1]Datos!$AD$2:$AD$35</definedName>
    <definedName name="Vacío">[1]Datos!#REF!</definedName>
    <definedName name="x" localSheetId="0">'[2]Datos-Riesgos'!$T$2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F15" i="2"/>
  <c r="AC16" i="2"/>
  <c r="N80" i="2"/>
  <c r="O93" i="2"/>
  <c r="I98" i="2"/>
  <c r="AJ17" i="2"/>
  <c r="AV23" i="2"/>
  <c r="C15" i="2"/>
  <c r="C93" i="2"/>
  <c r="B55" i="2"/>
  <c r="AD101" i="2"/>
  <c r="AB101" i="2"/>
  <c r="Z101" i="2"/>
  <c r="Y101" i="2"/>
  <c r="X101" i="2"/>
  <c r="W101" i="2"/>
  <c r="V101" i="2"/>
  <c r="U101" i="2"/>
  <c r="Q101" i="2"/>
  <c r="O101" i="2"/>
  <c r="N101" i="2"/>
  <c r="M101" i="2"/>
  <c r="L101" i="2"/>
  <c r="K101" i="2"/>
  <c r="J101" i="2"/>
  <c r="I101" i="2"/>
  <c r="H101" i="2"/>
  <c r="G101" i="2"/>
  <c r="AD98" i="2"/>
  <c r="AB98" i="2"/>
  <c r="Z98" i="2"/>
  <c r="Y98" i="2"/>
  <c r="X98" i="2"/>
  <c r="W98" i="2"/>
  <c r="V98" i="2"/>
  <c r="U98" i="2"/>
  <c r="Q98" i="2"/>
  <c r="O98" i="2"/>
  <c r="N98" i="2"/>
  <c r="M98" i="2"/>
  <c r="L98" i="2"/>
  <c r="K98" i="2"/>
  <c r="J98" i="2"/>
  <c r="H98" i="2"/>
  <c r="G98" i="2"/>
  <c r="AD96" i="2"/>
  <c r="AB96" i="2"/>
  <c r="Z96" i="2"/>
  <c r="Y96" i="2"/>
  <c r="X96" i="2"/>
  <c r="W96" i="2"/>
  <c r="V96" i="2"/>
  <c r="U96" i="2"/>
  <c r="Q96" i="2"/>
  <c r="O96" i="2"/>
  <c r="N96" i="2"/>
  <c r="M96" i="2"/>
  <c r="L96" i="2"/>
  <c r="K96" i="2"/>
  <c r="J96" i="2"/>
  <c r="I96" i="2"/>
  <c r="H96" i="2"/>
  <c r="G96" i="2"/>
  <c r="P101" i="2"/>
  <c r="P98" i="2"/>
  <c r="R101" i="2"/>
  <c r="R98" i="2"/>
  <c r="S98" i="2"/>
  <c r="S101" i="2"/>
  <c r="T98" i="2"/>
  <c r="T101" i="2"/>
  <c r="AA98" i="2"/>
  <c r="AA101" i="2"/>
  <c r="AC101" i="2"/>
  <c r="AC98" i="2"/>
  <c r="P96" i="2"/>
  <c r="R96" i="2"/>
  <c r="S96" i="2"/>
  <c r="T96" i="2"/>
  <c r="AA96" i="2"/>
  <c r="AC44" i="2"/>
  <c r="AC33" i="2"/>
  <c r="AC36" i="2"/>
  <c r="AC40" i="2"/>
  <c r="AC53" i="2"/>
  <c r="AC66" i="2"/>
  <c r="AC64" i="2"/>
  <c r="AC63" i="2"/>
  <c r="AC61" i="2"/>
  <c r="AC96"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D23" i="2"/>
  <c r="AC23" i="2"/>
  <c r="AB23" i="2"/>
  <c r="AA23" i="2"/>
  <c r="Z23" i="2"/>
  <c r="Y23" i="2"/>
  <c r="X23" i="2"/>
  <c r="W23" i="2"/>
  <c r="V23" i="2"/>
  <c r="U23" i="2"/>
  <c r="T23" i="2"/>
  <c r="S23" i="2"/>
  <c r="R23" i="2"/>
  <c r="Q23" i="2"/>
  <c r="P23" i="2"/>
  <c r="N23" i="2"/>
  <c r="M23" i="2"/>
  <c r="L23" i="2"/>
  <c r="K23" i="2"/>
  <c r="I23" i="2"/>
  <c r="H23" i="2"/>
  <c r="G23" i="2"/>
  <c r="F23" i="2"/>
  <c r="C23" i="2"/>
  <c r="B23" i="2"/>
  <c r="U15" i="2"/>
  <c r="AD93" i="2"/>
  <c r="AC93" i="2"/>
  <c r="AB93" i="2"/>
  <c r="AA93" i="2"/>
  <c r="Z93" i="2"/>
  <c r="Y93" i="2"/>
  <c r="X93" i="2"/>
  <c r="W93" i="2"/>
  <c r="V93" i="2"/>
  <c r="U93" i="2"/>
  <c r="T93" i="2"/>
  <c r="S93" i="2"/>
  <c r="R93" i="2"/>
  <c r="Q93" i="2"/>
  <c r="P93" i="2"/>
  <c r="M93" i="2"/>
  <c r="L93" i="2"/>
  <c r="K93" i="2"/>
  <c r="G93" i="2"/>
  <c r="F93" i="2"/>
  <c r="B93" i="2"/>
  <c r="AD91" i="2"/>
  <c r="AC91" i="2"/>
  <c r="AB91" i="2"/>
  <c r="AA91" i="2"/>
  <c r="Z91" i="2"/>
  <c r="Y91" i="2"/>
  <c r="X91" i="2"/>
  <c r="W91" i="2"/>
  <c r="V91" i="2"/>
  <c r="U91" i="2"/>
  <c r="T91" i="2"/>
  <c r="S91" i="2"/>
  <c r="R91" i="2"/>
  <c r="Q91" i="2"/>
  <c r="P91" i="2"/>
  <c r="O91" i="2"/>
  <c r="N91" i="2"/>
  <c r="M91" i="2"/>
  <c r="L91" i="2"/>
  <c r="K91" i="2"/>
  <c r="G91" i="2"/>
  <c r="F91" i="2"/>
  <c r="C91" i="2"/>
  <c r="B91" i="2"/>
  <c r="AD86" i="2"/>
  <c r="AC86" i="2"/>
  <c r="AB86" i="2"/>
  <c r="AA86" i="2"/>
  <c r="Z86" i="2"/>
  <c r="Y86" i="2"/>
  <c r="X86" i="2"/>
  <c r="W86" i="2"/>
  <c r="V86" i="2"/>
  <c r="U86" i="2"/>
  <c r="T86" i="2"/>
  <c r="S86" i="2"/>
  <c r="R86" i="2"/>
  <c r="Q86" i="2"/>
  <c r="P86" i="2"/>
  <c r="O86" i="2"/>
  <c r="N86" i="2"/>
  <c r="M86" i="2"/>
  <c r="L86" i="2"/>
  <c r="K86" i="2"/>
  <c r="G86" i="2"/>
  <c r="F86" i="2"/>
  <c r="C86" i="2"/>
  <c r="B86" i="2"/>
  <c r="AD83" i="2"/>
  <c r="AC83" i="2"/>
  <c r="AB83" i="2"/>
  <c r="AA83" i="2"/>
  <c r="Z83" i="2"/>
  <c r="Y83" i="2"/>
  <c r="X83" i="2"/>
  <c r="W83" i="2"/>
  <c r="V83" i="2"/>
  <c r="U83" i="2"/>
  <c r="T83" i="2"/>
  <c r="S83" i="2"/>
  <c r="R83" i="2"/>
  <c r="Q83" i="2"/>
  <c r="P83" i="2"/>
  <c r="M83" i="2"/>
  <c r="L83" i="2"/>
  <c r="K83" i="2"/>
  <c r="G83" i="2"/>
  <c r="F83" i="2"/>
  <c r="C83" i="2"/>
  <c r="B83" i="2"/>
  <c r="AB80" i="2"/>
  <c r="Z80" i="2"/>
  <c r="Y80" i="2"/>
  <c r="X80" i="2"/>
  <c r="W80" i="2"/>
  <c r="V80" i="2"/>
  <c r="Q80" i="2"/>
  <c r="M80" i="2"/>
  <c r="L80" i="2"/>
  <c r="K80" i="2"/>
  <c r="G80" i="2"/>
  <c r="F80" i="2"/>
  <c r="C80" i="2"/>
  <c r="B80" i="2"/>
  <c r="G78" i="2"/>
  <c r="F78" i="2"/>
  <c r="C78" i="2"/>
  <c r="B78" i="2"/>
  <c r="P80" i="2"/>
  <c r="S80" i="2"/>
  <c r="R80" i="2"/>
  <c r="T80" i="2"/>
  <c r="W78" i="2"/>
  <c r="Q78" i="2"/>
  <c r="V78" i="2"/>
  <c r="X78" i="2"/>
  <c r="Y78" i="2"/>
  <c r="AA80" i="2"/>
  <c r="AC80" i="2"/>
  <c r="Z78" i="2"/>
  <c r="P78" i="2"/>
  <c r="R78" i="2"/>
  <c r="K78" i="2"/>
  <c r="S78" i="2"/>
  <c r="T78" i="2"/>
  <c r="AA78" i="2"/>
  <c r="L78" i="2"/>
  <c r="AB78" i="2"/>
  <c r="M78" i="2"/>
  <c r="AD58" i="2"/>
  <c r="O58" i="2"/>
  <c r="N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AC78" i="2"/>
  <c r="Q58" i="2"/>
  <c r="W58" i="2"/>
  <c r="V58" i="2"/>
  <c r="P58" i="2"/>
  <c r="X58" i="2"/>
  <c r="R58" i="2"/>
  <c r="Y58" i="2"/>
  <c r="S58" i="2"/>
  <c r="Z58" i="2"/>
  <c r="T58" i="2"/>
  <c r="K58" i="2"/>
  <c r="L58" i="2"/>
  <c r="AA58" i="2"/>
  <c r="M58" i="2"/>
  <c r="AB58" i="2"/>
  <c r="AC58" i="2"/>
  <c r="AI17" i="2"/>
  <c r="AH17" i="2"/>
  <c r="AG17" i="2"/>
  <c r="AF17" i="2"/>
  <c r="AD17" i="2"/>
  <c r="U17" i="2"/>
  <c r="N17" i="2"/>
  <c r="I17" i="2"/>
  <c r="G17" i="2"/>
  <c r="F17" i="2"/>
  <c r="C17" i="2"/>
  <c r="B17" i="2"/>
  <c r="AD16" i="2"/>
  <c r="AB16" i="2"/>
  <c r="Z16" i="2"/>
  <c r="Y16" i="2"/>
  <c r="X16" i="2"/>
  <c r="W16" i="2"/>
  <c r="V16" i="2"/>
  <c r="U16" i="2"/>
  <c r="Q16" i="2"/>
  <c r="O16" i="2"/>
  <c r="N16" i="2"/>
  <c r="M16" i="2"/>
  <c r="L16" i="2"/>
  <c r="K16" i="2"/>
  <c r="I16" i="2"/>
  <c r="H16" i="2"/>
  <c r="G16" i="2"/>
  <c r="F16" i="2"/>
  <c r="C16" i="2"/>
  <c r="B16" i="2"/>
  <c r="AD15" i="2"/>
  <c r="AC15" i="2"/>
  <c r="AB15" i="2"/>
  <c r="AA15" i="2"/>
  <c r="Z15" i="2"/>
  <c r="Y15" i="2"/>
  <c r="X15" i="2"/>
  <c r="W15" i="2"/>
  <c r="V15" i="2"/>
  <c r="T15" i="2"/>
  <c r="S15" i="2"/>
  <c r="R15" i="2"/>
  <c r="Q15" i="2"/>
  <c r="P15" i="2"/>
  <c r="O15" i="2"/>
  <c r="N15" i="2"/>
  <c r="M15" i="2"/>
  <c r="L15" i="2"/>
  <c r="K15" i="2"/>
  <c r="J15" i="2"/>
  <c r="I15" i="2"/>
  <c r="G15" i="2"/>
  <c r="Q17" i="2"/>
  <c r="W17" i="2"/>
  <c r="P16" i="2"/>
  <c r="P17" i="2"/>
  <c r="V17" i="2"/>
  <c r="R16" i="2"/>
  <c r="R17" i="2"/>
  <c r="T16" i="2"/>
  <c r="S16" i="2"/>
  <c r="X17" i="2"/>
  <c r="Y17" i="2"/>
  <c r="S17" i="2"/>
  <c r="Z17" i="2"/>
  <c r="T17" i="2"/>
  <c r="K17" i="2"/>
  <c r="L17" i="2"/>
  <c r="AA16" i="2"/>
  <c r="AA17" i="2"/>
  <c r="AB17" i="2"/>
  <c r="M17" i="2"/>
  <c r="AC17" i="2"/>
</calcChain>
</file>

<file path=xl/sharedStrings.xml><?xml version="1.0" encoding="utf-8"?>
<sst xmlns="http://schemas.openxmlformats.org/spreadsheetml/2006/main" count="1890" uniqueCount="1050">
  <si>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</si>
  <si>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</si>
  <si>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</si>
  <si>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</si>
  <si>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</si>
  <si>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</si>
  <si>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</si>
  <si>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</si>
  <si>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</si>
  <si>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</si>
  <si>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</si>
  <si>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</si>
  <si>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</si>
  <si>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</si>
  <si>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</si>
  <si>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</si>
  <si>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</si>
  <si>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</si>
  <si>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</si>
  <si>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</si>
  <si>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</si>
  <si>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</si>
  <si>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</si>
  <si>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</si>
  <si>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</si>
  <si>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</si>
  <si>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</si>
  <si>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</si>
  <si>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</si>
  <si>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</si>
  <si>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</si>
  <si>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</si>
  <si>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</si>
  <si>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</si>
  <si>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</si>
  <si>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</si>
  <si>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</si>
  <si>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</si>
  <si>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</si>
  <si>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</si>
  <si>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</si>
  <si>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ADMINISTRACIÓN DEL SISTEMA INTEGRADO DE GESTIÓN - OFICINA ASESORA DE PLANEACION Y SISTEMAS</t>
  </si>
  <si>
    <t>GESTION PRESTACIONES ECONOMICAS</t>
  </si>
  <si>
    <t>Reducir</t>
  </si>
  <si>
    <t>DIRECCIONAMIENTO ESTRATEGICO</t>
  </si>
  <si>
    <t>Aceptar</t>
  </si>
  <si>
    <t>MAPA DE RIESGOS FONDO DE PASIVO SOCIAL DE FERROCARRILES NACIONALES DE COLOMBIA</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</si>
  <si>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</si>
  <si>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</si>
  <si>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</si>
  <si>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</si>
  <si>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</si>
  <si>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</si>
  <si>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</si>
  <si>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</si>
  <si>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</si>
  <si>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</si>
  <si>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</si>
  <si>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</si>
  <si>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</si>
  <si>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</si>
  <si>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</si>
  <si>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</si>
  <si>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</si>
  <si>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</si>
  <si>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</si>
  <si>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</si>
  <si>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</si>
  <si>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</si>
  <si>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</si>
  <si>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</si>
  <si>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</si>
  <si>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</si>
  <si>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</si>
  <si>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</si>
  <si>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</si>
  <si>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</si>
  <si>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</si>
  <si>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 xml:space="preserve">
Mantener la solicitud de las evidencias que soporte todos los procesos realizados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</si>
  <si>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</si>
  <si>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</si>
  <si>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</si>
  <si>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</si>
  <si>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</si>
  <si>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</si>
  <si>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</si>
  <si>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</si>
  <si>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</si>
  <si>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</si>
  <si>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</si>
  <si>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</si>
  <si>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</si>
  <si>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</si>
  <si>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</si>
  <si>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</si>
  <si>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</si>
  <si>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</si>
  <si>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</si>
  <si>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</si>
  <si>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</si>
  <si>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</si>
  <si>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</si>
  <si>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</si>
  <si>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</si>
  <si>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</si>
  <si>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</si>
  <si>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</si>
  <si>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</si>
  <si>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</si>
  <si>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</si>
  <si>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</si>
  <si>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</si>
  <si>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</si>
  <si>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</si>
  <si>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</si>
  <si>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</si>
  <si>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</si>
  <si>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</si>
  <si>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</si>
  <si>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</si>
  <si>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</si>
  <si>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</si>
  <si>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</si>
  <si>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</si>
  <si>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</si>
  <si>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</si>
  <si>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</si>
  <si>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</si>
  <si>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</si>
  <si>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</si>
  <si>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</si>
  <si>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</si>
  <si>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</si>
  <si>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</si>
  <si>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</si>
  <si>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</si>
  <si>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</si>
  <si>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</si>
  <si>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</si>
  <si>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</si>
  <si>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</si>
  <si>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</si>
  <si>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</si>
  <si>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</si>
  <si>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</si>
  <si>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</si>
  <si>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</si>
  <si>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</si>
  <si>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</si>
  <si>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</si>
  <si>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</si>
  <si>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</si>
  <si>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</si>
  <si>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</si>
  <si>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</si>
  <si>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</si>
  <si>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</si>
  <si>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</si>
  <si>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</si>
  <si>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</si>
  <si>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</si>
  <si>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</si>
  <si>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</si>
  <si>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</si>
  <si>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</si>
  <si>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</si>
  <si>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</si>
  <si>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</si>
  <si>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</si>
  <si>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</si>
  <si>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Consultar la página del Ministerio de Hacienda para conocer los topes presupuestales
</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</si>
  <si>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</si>
  <si>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</si>
  <si>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</si>
  <si>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</si>
  <si>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</si>
  <si>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</si>
  <si>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</si>
  <si>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Actualizar el procedimiento ESDESOPSPT08 - FORMULACION Y PRESENTACION DEL ANTEPROYECTO DE PRESUPUESTO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</si>
  <si>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</si>
  <si>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</si>
  <si>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</si>
  <si>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</si>
  <si>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</si>
  <si>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</si>
  <si>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</si>
  <si>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</si>
  <si>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</si>
  <si>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</si>
  <si>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</si>
  <si>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</si>
  <si>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</si>
  <si>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</si>
  <si>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</si>
  <si>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</si>
  <si>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</si>
  <si>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</si>
  <si>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</si>
  <si>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</si>
  <si>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Verificar que la solicitud contenga la firma de quien crea y quien revisa
_______________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</si>
  <si>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</si>
  <si>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</si>
  <si>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</si>
  <si>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</si>
  <si>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</si>
  <si>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</si>
  <si>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</si>
  <si>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</si>
  <si>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</si>
  <si>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</si>
  <si>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</si>
  <si>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</si>
  <si>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</si>
  <si>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</si>
  <si>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</si>
  <si>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</si>
  <si>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</si>
  <si>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</si>
  <si>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</si>
  <si>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</si>
  <si>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</si>
  <si>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</si>
  <si>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</si>
  <si>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</si>
  <si>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</si>
  <si>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</si>
  <si>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</si>
  <si>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</si>
  <si>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</si>
  <si>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</si>
  <si>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</si>
  <si>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</si>
  <si>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</si>
  <si>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</si>
  <si>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</si>
  <si>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</si>
  <si>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</si>
  <si>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</si>
  <si>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</si>
  <si>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
_______________
Seguimiento a los términos otorgados a los deudores, mediante la revisión de la base de datos "base general gestión cobro persuasivo"
</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</si>
  <si>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</si>
  <si>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</si>
  <si>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</si>
  <si>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</si>
  <si>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</si>
  <si>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</si>
  <si>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</si>
  <si>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</si>
  <si>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</si>
  <si>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</si>
  <si>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</si>
  <si>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</si>
  <si>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</si>
  <si>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</si>
  <si>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</si>
  <si>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</si>
  <si>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</si>
  <si>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</si>
  <si>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</si>
  <si>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</si>
  <si>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</si>
  <si>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</si>
  <si>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</si>
  <si>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</si>
  <si>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</si>
  <si>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</si>
  <si>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</si>
  <si>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</si>
  <si>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</si>
  <si>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</si>
  <si>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</si>
  <si>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</si>
  <si>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</si>
  <si>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</si>
  <si>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</si>
  <si>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</si>
  <si>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</si>
  <si>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</si>
  <si>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</si>
  <si>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</si>
  <si>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</si>
  <si>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</si>
  <si>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</si>
  <si>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</si>
  <si>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</si>
  <si>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</si>
  <si>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</si>
  <si>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</si>
  <si>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Moderado
Fuerte
Fuerte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</si>
  <si>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</si>
  <si>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</si>
  <si>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</si>
  <si>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</si>
  <si>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</si>
  <si>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</si>
  <si>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</si>
  <si>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1/07/2020</t>
  </si>
  <si>
    <t xml:space="preserve">
31/12/2020</t>
  </si>
  <si>
    <t xml:space="preserve">
Jefe de la Oficina Asesora de Planeación y Sistemas
_______________
</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</si>
  <si>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</si>
  <si>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</si>
  <si>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_______________
Actualización de las metodologías establecida para las auditorias del Sistema Integrado de gestión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</si>
  <si>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</si>
  <si>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</si>
  <si>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</si>
  <si>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</si>
  <si>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</si>
  <si>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</si>
  <si>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</si>
  <si>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</si>
  <si>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</si>
  <si>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</si>
  <si>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</si>
  <si>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</si>
  <si>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</si>
  <si>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</si>
  <si>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</si>
  <si>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</si>
  <si>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</si>
  <si>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</si>
  <si>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</si>
  <si>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</si>
  <si>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</si>
  <si>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</si>
  <si>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</si>
  <si>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</si>
  <si>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</si>
  <si>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</si>
  <si>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</si>
  <si>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</si>
  <si>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</si>
  <si>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</si>
  <si>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</si>
  <si>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</si>
  <si>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Dejar un valor de remanente en la contratación de las pólizas de seguros, que de margen para asegurar bienes nuevos adquiridos.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</si>
  <si>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</si>
  <si>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</si>
  <si>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</si>
  <si>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</si>
  <si>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</si>
  <si>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</si>
  <si>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</si>
  <si>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</si>
  <si>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</si>
  <si>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</si>
  <si>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</si>
  <si>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Realizar mesas de trabajo con interventores con el fin de concientizarlos sobre el soporte de las cuentas de cobro y la ejecución del PAC
_______________
</t>
  </si>
  <si>
    <t xml:space="preserve">
Coordinador GIT de tesorería 
_______________
</t>
  </si>
  <si>
    <t xml:space="preserve">
Actas de asistencia a capacitación 
_______________
</t>
  </si>
  <si>
    <t xml:space="preserve">
Generar informe de la ejecución de los saldos por ejecutar al 25 de cada mes permitiendo tomar acciones preventivas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</si>
  <si>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</si>
  <si>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</si>
  <si>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</si>
  <si>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</si>
  <si>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</si>
  <si>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</si>
  <si>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</si>
  <si>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</si>
  <si>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</si>
  <si>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</si>
  <si>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</si>
  <si>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</si>
  <si>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</si>
  <si>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</si>
  <si>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realizar trazabilidad a las novedades encontradas y a  su vez realizar verificación de las acciones correctivas con su plan de mejoramiento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</si>
  <si>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</si>
  <si>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</si>
  <si>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</si>
  <si>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</si>
  <si>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</si>
  <si>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</si>
  <si>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</si>
  <si>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</si>
  <si>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</si>
  <si>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</si>
  <si>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</si>
  <si>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</si>
  <si>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</si>
  <si>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</si>
  <si>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</si>
  <si>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</si>
  <si>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</si>
  <si>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
Ajustar el diseño de las herramientas de medición del desempeño institucional y los controles establecidos para asegurar la captura, procesamiento y entrega de la información.
_______________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</si>
  <si>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</si>
  <si>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</si>
  <si>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</si>
  <si>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</si>
  <si>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</si>
  <si>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</si>
  <si>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</si>
  <si>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</si>
  <si>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</si>
  <si>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</si>
  <si>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</si>
  <si>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</si>
  <si>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</si>
  <si>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</si>
  <si>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</si>
  <si>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</si>
  <si>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</si>
  <si>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</si>
  <si>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</si>
  <si>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</si>
  <si>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</si>
  <si>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</si>
  <si>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</si>
  <si>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</si>
  <si>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
A través del informe semanal de seguimiento  se validará porcentaje de cumplimiento de la actividades designadas a funcionarios del proceso de Tics.
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</si>
  <si>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</si>
  <si>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</si>
  <si>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</si>
  <si>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</si>
  <si>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</si>
  <si>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</si>
  <si>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</si>
  <si>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</si>
  <si>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</si>
  <si>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Revisar la metodologia de evaluación especificica de la ejecución de los planes de gestión humana de acuerdo al informe presentado ante la Comisión de Personal
</t>
  </si>
  <si>
    <t xml:space="preserve">Profesionales de Apoyo alos planes de gestión humana
</t>
  </si>
  <si>
    <t xml:space="preserve">Evaluaciones a los planes de gestión humana.
</t>
  </si>
  <si>
    <t xml:space="preserve">Comenzar a actualizar los archivos fisicos  del 2020 hacia atrás con el fin de mitigar el retraso 
</t>
  </si>
  <si>
    <t xml:space="preserve">coordinacion Gestion Documental
</t>
  </si>
  <si>
    <t xml:space="preserve">Guia de tablas documentales para aplicarlas en los archivos fisicos
</t>
  </si>
  <si>
    <t>ACCIONES DE TRATAMIENTO DEL RIESGO ACTIVIDADES DE CONTROL QUE PRESENTAN SOLIDEZ MODERADA O DÉBIL</t>
  </si>
  <si>
    <t xml:space="preserve">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</si>
  <si>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SEGUIMIENTO OFICINA CONTROL INTERNO</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</si>
  <si>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</si>
  <si>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</si>
  <si>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</si>
  <si>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</si>
  <si>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</si>
  <si>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</si>
  <si>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1. Memorando
</t>
  </si>
  <si>
    <t xml:space="preserve">
01/07/2020
</t>
  </si>
  <si>
    <t xml:space="preserve">
31/12/2020
</t>
  </si>
  <si>
    <t xml:space="preserve">
Desconocimiento de procedimientos 
</t>
  </si>
  <si>
    <t xml:space="preserve">
Funcionario y/o contratista encargado de actualizar normatividad
_______________
</t>
  </si>
  <si>
    <t xml:space="preserve">
2. Semanalmente deberá reportar al Coordinador del proceso si han existido cambios
_______________
</t>
  </si>
  <si>
    <t xml:space="preserve">
Gestión de Talento Humano 
</t>
  </si>
  <si>
    <t xml:space="preserve">
1. Evaluación de las capacitaciones Ejecutadas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</si>
  <si>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</si>
  <si>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</si>
  <si>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</si>
  <si>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</si>
  <si>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</si>
  <si>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</si>
  <si>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</si>
  <si>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</si>
  <si>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2. Formatos de asignación y seguimiento  de reporte de indicadores
</t>
  </si>
  <si>
    <t xml:space="preserve">
_______________
</t>
  </si>
  <si>
    <t xml:space="preserve">
_______________
</t>
  </si>
  <si>
    <t xml:space="preserve">
_______________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</si>
  <si>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</si>
  <si>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 xml:space="preserve">
2. Realizar actividades de promoción de cultura de autocontrol y de seguimiento al desempeño.</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</si>
  <si>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</si>
  <si>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1.  Profesionales de apoyo a la Oficina Asesora de planeación</t>
  </si>
  <si>
    <t xml:space="preserve">
2. Profesionales de apoyo a la Oficina Asesora de planeación </t>
  </si>
  <si>
    <t>__________________
3. Jefe oficina Asesora de Planeación</t>
  </si>
  <si>
    <t xml:space="preserve">
1. Metodologías actualizadas y Lista de asistencia a eventos</t>
  </si>
  <si>
    <t xml:space="preserve">
2. Envió de correos electrónicos y/o imágenes de inicio en los monitores y/o infografías y/o carteleras informativas y/o publicaciones en la intranet o pagina web</t>
  </si>
  <si>
    <t>_____________
3. Memorando de solicitud</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</si>
  <si>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</si>
  <si>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</si>
  <si>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</si>
  <si>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4. Profesionales  de apoyo  y jefe de  la Oficina Asesora de planeación </t>
  </si>
  <si>
    <t xml:space="preserve">
4. Informe resultado FURAG
</t>
  </si>
  <si>
    <t xml:space="preserve">
01/02/2021</t>
  </si>
  <si>
    <t xml:space="preserve">
31/03/2021</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</si>
  <si>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</si>
  <si>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</si>
  <si>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 Metodología aprobada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</si>
  <si>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</si>
  <si>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</si>
  <si>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</si>
  <si>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</si>
  <si>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</si>
  <si>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2. Correos enviados a todos FPS-FNC y publicación en Intranet Sensibilización  sobre la importancia de aplicar el Autocontrol, Autogestión y Autorregulación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</si>
  <si>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</si>
  <si>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</si>
  <si>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 Actualización del Procedimiento SEGUIMIENTO Y MEDICION A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</si>
  <si>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</si>
  <si>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</si>
  <si>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</si>
  <si>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</si>
  <si>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4. Procedimientos Actualizados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</si>
  <si>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</si>
  <si>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</si>
  <si>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</si>
  <si>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</si>
  <si>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1. Establecer un formato que contenga las características que se deben validar como necesidad funcional.
Generación de matriz de características funcionales requeridas por roles en cada área o proceso de la entidad.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</si>
  <si>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</si>
  <si>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</si>
  <si>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</si>
  <si>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</si>
  <si>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2. Modificación de procedimiento de asignación y rotación de equipos de computo
_______________
</t>
  </si>
  <si>
    <t xml:space="preserve">
1/09/2020
_______________
</t>
  </si>
  <si>
    <t xml:space="preserve">
31/12/2020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</si>
  <si>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</si>
  <si>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</si>
  <si>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</si>
  <si>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</si>
  <si>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1. Informe con resultado de los casos analizados y las acciones realizadas.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</si>
  <si>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</si>
  <si>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</si>
  <si>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</si>
  <si>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</si>
  <si>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_______________
2. Informe con resultado de los casos analizados y las acciones realizadas.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</si>
  <si>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</si>
  <si>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</si>
  <si>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</si>
  <si>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</si>
  <si>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3. Formato Acta y evaluación de los contenidos de la capacitación.
</t>
  </si>
  <si>
    <t xml:space="preserve">
1/09/2020
</t>
  </si>
  <si>
    <t xml:space="preserve">
31/12/2020
</t>
  </si>
  <si>
    <t xml:space="preserve">1. Implementar las TRD a los archivos recibidos de la entidad 
</t>
  </si>
  <si>
    <t xml:space="preserve">Coordinador G.I.T Atención al Ciudadano y Gestión Documental 
</t>
  </si>
  <si>
    <t xml:space="preserve">1. Acta levantamiento tablas de retención
</t>
  </si>
  <si>
    <t xml:space="preserve">1/07/2020 
</t>
  </si>
  <si>
    <t xml:space="preserve">
31/12/2020
</t>
  </si>
  <si>
    <t xml:space="preserve">
Coordinador G.I.T Atención al Ciudadano y Gestión Documental 
</t>
  </si>
  <si>
    <t xml:space="preserve">
2. Estrategia de implementación de la Guía de Recuperación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</si>
  <si>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</si>
  <si>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</si>
  <si>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</si>
  <si>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</si>
  <si>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</si>
  <si>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_____________
3. Tabla de Retención Documental Actualizadas</t>
  </si>
  <si>
    <t>___________
1/07/2022</t>
  </si>
  <si>
    <t>___________
31/12/2022</t>
  </si>
  <si>
    <t xml:space="preserve">
1. Comenzar con una organización  de los archivos de la entidad
</t>
  </si>
  <si>
    <t xml:space="preserve">
Coordinador G.I.T Atención al Ciudadano y Gestión Documental 
</t>
  </si>
  <si>
    <t xml:space="preserve">
1/07/2020
</t>
  </si>
  <si>
    <t xml:space="preserve">
1. Acta de plan de contingencia con la programación y los compromisos
</t>
  </si>
  <si>
    <t xml:space="preserve">_______________
Coordinador G.I.T Atención al Ciudadano y Gestión Documental 
</t>
  </si>
  <si>
    <t xml:space="preserve">
2. Comenzar a organizar las carpetas de todas las cajas del archivo
</t>
  </si>
  <si>
    <t xml:space="preserve">____________
2. Cronograma de trabajo de los contratistas para saber cuantas cajas deben actualizar al día
</t>
  </si>
  <si>
    <t xml:space="preserve">_______________
1/07/2020
</t>
  </si>
  <si>
    <t xml:space="preserve">_______________
31/12/2020
</t>
  </si>
  <si>
    <t xml:space="preserve">1. Contratar personal suficiente e idóneo para actualizar el archivo físico
</t>
  </si>
  <si>
    <t xml:space="preserve">Secretaria General 
</t>
  </si>
  <si>
    <t xml:space="preserve">1. Cronograma de trabajo para la actualización
</t>
  </si>
  <si>
    <t xml:space="preserve">1/07/2020
</t>
  </si>
  <si>
    <t xml:space="preserve">
2. Solicitar a la Secretaria General el presupuesto para la contratación del personal necesario para la actualización de los archivos físicos
</t>
  </si>
  <si>
    <t xml:space="preserve">
2. Disponibilidad presupuestal para contratación de personal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</si>
  <si>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</si>
  <si>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</si>
  <si>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</si>
  <si>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</si>
  <si>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</si>
  <si>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3. Estrategia de la Guía implementada de recuperación documental
</t>
  </si>
  <si>
    <t xml:space="preserve">_____________
4. Delegara un funcionario del proceso para hacer control sobre los avances de las actividades
</t>
  </si>
  <si>
    <t xml:space="preserve">___________
Gestión Documental
</t>
  </si>
  <si>
    <t xml:space="preserve">___________
4. Revisión periódica con acta de los avances y compromisos 
</t>
  </si>
  <si>
    <t xml:space="preserve">_________
1/07/2020
</t>
  </si>
  <si>
    <t xml:space="preserve">________
31/12/2020
</t>
  </si>
  <si>
    <t xml:space="preserve">5. Evaluar propuestas de espacios físicos para el traslado de los archivos físicos
</t>
  </si>
  <si>
    <t>Gestión Documental/Bienes y servicios Administrativos</t>
  </si>
  <si>
    <t>5. Acta de aprobación del nuevo espacio físico</t>
  </si>
  <si>
    <t xml:space="preserve">
31/12/2024</t>
  </si>
  <si>
    <t xml:space="preserve">_______________
2. Planificar como hacer las transferencias documentales  y la organización de los archivos físico
</t>
  </si>
  <si>
    <t xml:space="preserve">_______________
Coordinador G.I.T Atención al Ciudadano y Gestión Documental 
</t>
  </si>
  <si>
    <t xml:space="preserve">_______________
2. Guía de transferencias elaboradas por Gestión Documental
</t>
  </si>
  <si>
    <t xml:space="preserve">
1/07/2020
</t>
  </si>
  <si>
    <t xml:space="preserve">
1. Mesa de trabajo para la planeación de la organización del archivo físico
</t>
  </si>
  <si>
    <t xml:space="preserve">
31/12/2020
</t>
  </si>
  <si>
    <t xml:space="preserve">
Coordinador G.I.T Atención al Ciudadano y Gestión Documental 
</t>
  </si>
  <si>
    <t xml:space="preserve">
1. Acta de compromiso y planeación del traslado del archivo
</t>
  </si>
  <si>
    <t xml:space="preserve">1. Buscar en las nuevas oficinas un sitio adecuado para ubicar el archivo
</t>
  </si>
  <si>
    <t xml:space="preserve">Coordinador G.I.T Atención al Ciudadano y Gestión Documental
</t>
  </si>
  <si>
    <t xml:space="preserve">
1. Tablas documentales actualizadas
</t>
  </si>
  <si>
    <t xml:space="preserve">
1/07/2020
</t>
  </si>
  <si>
    <t>__________
2. Realizar las transferencias documentales de los  años anteriores al archivo central</t>
  </si>
  <si>
    <t xml:space="preserve">________
Coordinador G.I.T Atención al Ciudadano y Gestión Documental </t>
  </si>
  <si>
    <t>_________
2. Plan de trabajo para la programación de las nuevas ubicaciones locativas</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</si>
  <si>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</si>
  <si>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</si>
  <si>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</si>
  <si>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</si>
  <si>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Coordinador de Atención al Ciudadano y Gestión Documental
</t>
  </si>
  <si>
    <t xml:space="preserve">
1. Cronograma de mantenimiento
</t>
  </si>
  <si>
    <t xml:space="preserve">
1/07/2020
</t>
  </si>
  <si>
    <t xml:space="preserve">
2. Realizar seguimiento al COPAST
</t>
  </si>
  <si>
    <t xml:space="preserve">
Coordinador de Atención al Ciudadano y Gestión Documental
</t>
  </si>
  <si>
    <t xml:space="preserve">
2. Plan de emergencia
</t>
  </si>
  <si>
    <t xml:space="preserve">
1/07/2020
</t>
  </si>
  <si>
    <t xml:space="preserve">
Falta de mantenimiento en el archivo central y en los diferentes archivos de gestión
</t>
  </si>
  <si>
    <t xml:space="preserve">
Afectación de las instalaciones por Sismo, incendio o asonada
</t>
  </si>
  <si>
    <t xml:space="preserve">____________________
</t>
  </si>
  <si>
    <t xml:space="preserve">_______________
</t>
  </si>
  <si>
    <t xml:space="preserve">________________
</t>
  </si>
  <si>
    <t xml:space="preserve">___________
</t>
  </si>
  <si>
    <t xml:space="preserve">__________
</t>
  </si>
  <si>
    <t xml:space="preserve">
Contratar una empresa externa que organice el archivo
</t>
  </si>
  <si>
    <t xml:space="preserve">
Direccion General
</t>
  </si>
  <si>
    <t xml:space="preserve">
Archivo ordenado y actualizado de acuerdo a las normas archivisticas vigentes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</si>
  <si>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</si>
  <si>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</si>
  <si>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1. Procedimientos actualizados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</si>
  <si>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</si>
  <si>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</si>
  <si>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</si>
  <si>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</si>
  <si>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2. Procedimientos actualizados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</si>
  <si>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</si>
  <si>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</si>
  <si>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</si>
  <si>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</si>
  <si>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</si>
  <si>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</si>
  <si>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1. Base de datos con la información del proceso de contratación y la plataforma de Colombia compra eficiente SECOP II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</si>
  <si>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</si>
  <si>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</si>
  <si>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</si>
  <si>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_______________
2. Base de datos con la información del proceso de contratación y la plataforma de Colombia compra eficiente SECOP II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</si>
  <si>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</si>
  <si>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</si>
  <si>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</si>
  <si>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</si>
  <si>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</si>
  <si>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1. Oficios de citación para pago suscripción de acuerdos de pago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</si>
  <si>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</si>
  <si>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</si>
  <si>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</si>
  <si>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2. Formato control registro de llamadas telefónicas cód. miaaugudfo41 diligenciado y correos electrónicos soporte de las convocatorias de pago a los deudores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</si>
  <si>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</si>
  <si>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</si>
  <si>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</si>
  <si>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</si>
  <si>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1. Peticiones o requerimientos asignados en el libro radicador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</si>
  <si>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</si>
  <si>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</si>
  <si>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</si>
  <si>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</si>
  <si>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2. Memorandos y correos electrónicos de solicitud de insumos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</si>
  <si>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</si>
  <si>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</si>
  <si>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</si>
  <si>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_______________
3. Seguimiento a las asignaciones del libro radicados
</t>
  </si>
  <si>
    <t xml:space="preserve">
1. Mesas de trabajo con entidades estatales con el fin de llegar a un acuerdo para suscribir los convenios interadministrativos
</t>
  </si>
  <si>
    <t xml:space="preserve">
Coordinador concursales 
</t>
  </si>
  <si>
    <t xml:space="preserve">
31/06/2021
</t>
  </si>
  <si>
    <t xml:space="preserve">
1. Listas de asistencia a las mesas de trabajo con las entidades estatales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</si>
  <si>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</si>
  <si>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</si>
  <si>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2. Bases actualizadas conforme al cruce de información realizado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</si>
  <si>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</si>
  <si>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</si>
  <si>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</si>
  <si>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</si>
  <si>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</si>
  <si>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1. Actos administrativos de decreto de medidas cautelares
</t>
  </si>
  <si>
    <t xml:space="preserve">
31/07/2020
</t>
  </si>
  <si>
    <t xml:space="preserve">
31/12/2021
</t>
  </si>
  <si>
    <t xml:space="preserve">
2. Procedimientos actualizados y aprobados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</si>
  <si>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</si>
  <si>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</si>
  <si>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</si>
  <si>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</si>
  <si>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</si>
  <si>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_______________
3. Base de datos de cobro coactivo actualizada con las etapas procesales resueltas
</t>
  </si>
  <si>
    <t xml:space="preserve">
4. Dar respuesta al derecho de contradicción interpuesto por el ejecutado
</t>
  </si>
  <si>
    <t xml:space="preserve">
Coordinador de cobro coactivo
</t>
  </si>
  <si>
    <t xml:space="preserve">
4. Actos administrativos de respuesta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</si>
  <si>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</si>
  <si>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</si>
  <si>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</si>
  <si>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</si>
  <si>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</si>
  <si>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</si>
  <si>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</si>
  <si>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</si>
  <si>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</si>
  <si>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</si>
  <si>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</si>
  <si>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</si>
  <si>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</si>
  <si>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Profesional de apoyo GTH
_______________
Coordinador GIT Gestión de Talento Humano
</t>
  </si>
  <si>
    <t xml:space="preserve">
_______________
2. Levantamiento del acta de Comisión donde se plasman las estrategias para el fortalecimiento de los planes de gestión humana.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</si>
  <si>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</si>
  <si>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</si>
  <si>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</si>
  <si>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1. Resultado de las evaluaciones de actividades de gestión humana
</t>
  </si>
  <si>
    <t xml:space="preserve">
01/07/2020
</t>
  </si>
  <si>
    <t xml:space="preserve">
31/12/2020
</t>
  </si>
  <si>
    <t xml:space="preserve">
Coordinador del GIT Gestión de Talento Humano y profesional de apoyo
</t>
  </si>
  <si>
    <t xml:space="preserve">
1. Resultado de las evaluaciones de actividades de gestión humana
</t>
  </si>
  <si>
    <t xml:space="preserve">
_______________
2. Revisar y/o actualizar los formatos de evaluación establecidos para conocer el nivel de satisfacción de las actividades ejecutadas, con el fin de que la información obtenida sirva de insumo para la toma de decisiones.
</t>
  </si>
  <si>
    <t xml:space="preserve">
_______________
Profesional de apoyo
</t>
  </si>
  <si>
    <t xml:space="preserve">
_______________
2. Informe de ejecución de los planes de gestión humana
</t>
  </si>
  <si>
    <t xml:space="preserve">
1. Continuar realizando supervisión previa a las actividades aprobadas en los planes de gestión humana antes de ser ejecutadas.
</t>
  </si>
  <si>
    <t xml:space="preserve">
01/07/2020
</t>
  </si>
  <si>
    <t xml:space="preserve">
_______________
2. Actualización del PROCEDIMIENTO VINCULACION DE PERSONAL DE PLANTA -  APGTHGTHPT07 
</t>
  </si>
  <si>
    <t xml:space="preserve">
_______________
2. Procedimiento VINCULACION DE PERSONAL DE PLANTA -  APGTHGTHPT07, aprobado y adoptado
</t>
  </si>
  <si>
    <t xml:space="preserve">
_______________
Profesional de apoyo a GTH
</t>
  </si>
  <si>
    <t xml:space="preserve">
1. Actualización del PROCEDIMIENTO VINCULACION DE PERSONAL DE PLANTA -  APGTHGTHPT07 
</t>
  </si>
  <si>
    <t xml:space="preserve">
Profesional de apoyo a GTH
</t>
  </si>
  <si>
    <t xml:space="preserve">
1. Procedimiento VINCULACION DE PERSONAL DE PLANTA -  APGTHGTHPT07, aprobado y adoptado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</si>
  <si>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</si>
  <si>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</si>
  <si>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</si>
  <si>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 Digitalización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</si>
  <si>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</si>
  <si>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</si>
  <si>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</si>
  <si>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</si>
  <si>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</si>
  <si>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2. Expedientes virtuales de nómina e historias laborales de las vigencias 1992-1999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</si>
  <si>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</si>
  <si>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</si>
  <si>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</si>
  <si>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</si>
  <si>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 Acta de inspección y seguimiento
</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</si>
  <si>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</si>
  <si>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</si>
  <si>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</si>
  <si>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</si>
  <si>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1. Normograma Actualizado - Planes institucionales vigentes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</si>
  <si>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</si>
  <si>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</si>
  <si>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2. Planes Institucionales aprobados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</si>
  <si>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</si>
  <si>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</si>
  <si>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</si>
  <si>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</si>
  <si>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</si>
  <si>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</si>
  <si>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 xml:space="preserve">
__________________________
Coordinadora del GIT Gestión Servicios de Salud</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</si>
  <si>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</si>
  <si>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</si>
  <si>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</si>
  <si>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</si>
  <si>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</si>
  <si>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</si>
  <si>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</si>
  <si>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 Acta de la reunión estableciendo compromisos
</t>
  </si>
  <si>
    <t xml:space="preserve">
15/07/2020
</t>
  </si>
  <si>
    <t xml:space="preserve">
2. Capacitaciones  mensuales a los funcionarios y/o contratistas del proceso
</t>
  </si>
  <si>
    <t xml:space="preserve">
Coordinador GIT Gestión de Prestaciones Económicas
</t>
  </si>
  <si>
    <t xml:space="preserve">
2. Lista de asistencia de la reunión APGTHGTHFO02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</si>
  <si>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</si>
  <si>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</si>
  <si>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</si>
  <si>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</si>
  <si>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 xml:space="preserve">_______________
3. Actos administrativos, oficios, memorandos o informes que den respuestas de fondo a las solicitudes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</si>
  <si>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</si>
  <si>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</si>
  <si>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</si>
  <si>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</si>
  <si>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</si>
  <si>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</si>
  <si>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</si>
  <si>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2. Lista de asistencia de la reunión APGTHGTHFO02
</t>
  </si>
  <si>
    <t xml:space="preserve">
31/12/2020
</t>
  </si>
  <si>
    <t xml:space="preserve">Coordinador GIT Gestión de Prestaciones Económicas
</t>
  </si>
  <si>
    <t xml:space="preserve">1. Acta de la reunión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</si>
  <si>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</si>
  <si>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</si>
  <si>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</si>
  <si>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</si>
  <si>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</si>
  <si>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</si>
  <si>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</si>
  <si>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 Acta de la reunión estableciendo compromisos
</t>
  </si>
  <si>
    <t xml:space="preserve">
15/07/2020
</t>
  </si>
  <si>
    <t xml:space="preserve">
2. Capacitaciones  mensuales a los funcionarios y/o contratistas del proceso
</t>
  </si>
  <si>
    <t xml:space="preserve">
2. Lista de asistencia de la reunión APGTHGTHFO02
</t>
  </si>
  <si>
    <t xml:space="preserve">
15/07/2020
</t>
  </si>
  <si>
    <t xml:space="preserve">
_______________
3. Actos administrativos, oficios, memorandos o informes que den respuestas de fondo a las solicitudes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</si>
  <si>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</si>
  <si>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</si>
  <si>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</si>
  <si>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_____________
31/12/2021</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</si>
  <si>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</si>
  <si>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</si>
  <si>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</si>
  <si>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</si>
  <si>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1. Acta de capacitaciones realizadas y Encuestas de satisfacción favorables en la entidad
</t>
  </si>
  <si>
    <t xml:space="preserve">
09/06/2020
</t>
  </si>
  <si>
    <t xml:space="preserve">
2. Tener una persona capacitada y disponible para realizar el apoyo en caso de contingencia
</t>
  </si>
  <si>
    <t xml:space="preserve">
Coordinador atención al ciudadano
</t>
  </si>
  <si>
    <t xml:space="preserve">
2. Contratar una persona que sirva de apoyo para la atención de usuarios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</si>
  <si>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</si>
  <si>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</si>
  <si>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</si>
  <si>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3. Acta de reuniones
</t>
  </si>
  <si>
    <t xml:space="preserve">
_______________
09/06/2020
</t>
  </si>
  <si>
    <t xml:space="preserve">
1. Solicitar mesa de trabajo al director general y la coordinación de salud, para buscar solución sobre  las respuestas de  las pqrsd a nivel nacional, para que estas sean oportunas
</t>
  </si>
  <si>
    <t xml:space="preserve">
Coordinador G.I.T Atención al Ciudadano
</t>
  </si>
  <si>
    <t xml:space="preserve">
1. Contratar personal que se encargue de cerrar las quejas y hacer el enlace entre salud y Atención al Ciudadano
</t>
  </si>
  <si>
    <t xml:space="preserve">
09/06/2020
</t>
  </si>
  <si>
    <t xml:space="preserve">
_______________
2. Enviar memorandos semanales a las diferentes divisiones exigiendo respuesta a las quejas pendientes
</t>
  </si>
  <si>
    <t xml:space="preserve">
_______________
Coordinador G.I.T Atención al Ciudadano
</t>
  </si>
  <si>
    <t xml:space="preserve">
_______________
2. Memorandos
</t>
  </si>
  <si>
    <t xml:space="preserve">
_______________
09/06/2020
</t>
  </si>
  <si>
    <t xml:space="preserve">
_____________
31/12/2020
</t>
  </si>
  <si>
    <t xml:space="preserve">
1. Base de datos en Excel
</t>
  </si>
  <si>
    <t xml:space="preserve">
09/06/2020
</t>
  </si>
  <si>
    <t xml:space="preserve">
Coordinador G.I.T Atención al Ciudadano
</t>
  </si>
  <si>
    <t xml:space="preserve">
1. Realizar una base mensual en Excel de las bases de datos de las PQRD
</t>
  </si>
  <si>
    <t xml:space="preserve">
2. Envió de Correos electrónicos a los responsables para evidenciar la trazabilidad del proceso
</t>
  </si>
  <si>
    <t xml:space="preserve">
Coordinador G.I.T Atención al Ciudadano
</t>
  </si>
  <si>
    <t xml:space="preserve">
2. Verificar a diario el estado de las quejas para realizar el seguimiento oportuno de las mismas
</t>
  </si>
  <si>
    <t xml:space="preserve">
09/06/2020
</t>
  </si>
  <si>
    <t xml:space="preserve">
_______________
3. Correos electrónicos a los responsables
</t>
  </si>
  <si>
    <t xml:space="preserve">
_______________
3. Revisar todos los días los tiempos de respuesta de las quejas
</t>
  </si>
  <si>
    <t xml:space="preserve">
_______________
09/06/2020
</t>
  </si>
  <si>
    <t xml:space="preserve">
9/06/2020
</t>
  </si>
  <si>
    <t xml:space="preserve">
4. Correos electrónicos a los responsables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</si>
  <si>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</si>
  <si>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</si>
  <si>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</si>
  <si>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</si>
  <si>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</si>
  <si>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</si>
  <si>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</si>
  <si>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</si>
  <si>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</si>
  <si>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</si>
  <si>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</si>
  <si>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</si>
  <si>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</si>
  <si>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</si>
  <si>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</si>
  <si>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</si>
  <si>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</si>
  <si>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</si>
  <si>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</si>
  <si>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</si>
  <si>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1.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</si>
  <si>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Coordinador GIT del proceso Gestión Servicios Administrativos y Oficina Asesora Jurídica
</t>
  </si>
  <si>
    <t xml:space="preserve">
1. Memorando e informe con listado de inmuebles para saneamiento
</t>
  </si>
  <si>
    <t xml:space="preserve">
23/12/2020
</t>
  </si>
  <si>
    <t xml:space="preserve">
2.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</si>
  <si>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Coordinador GIT del proceso Gestión Servicios Administrativos
</t>
  </si>
  <si>
    <t xml:space="preserve">
2. Memorando
</t>
  </si>
  <si>
    <t xml:space="preserve">
23/12/2020
</t>
  </si>
  <si>
    <t xml:space="preserve">
3.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</si>
  <si>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 xml:space="preserve">
3. Base de datos
</t>
  </si>
  <si>
    <t xml:space="preserve">
23/12/2020
</t>
  </si>
  <si>
    <t>4.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</si>
  <si>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Coordinador GIT del proceso Gestión Servicios Administrativos y Oficina Asesora Jurídica
</t>
  </si>
  <si>
    <t xml:space="preserve">
4. Memorando</t>
  </si>
  <si>
    <t xml:space="preserve">
23/12/2020
</t>
  </si>
  <si>
    <t xml:space="preserve">Coordinador GIT del proceso Gestión Servicios Administrativos y Ordenador del Gasto.
</t>
  </si>
  <si>
    <t xml:space="preserve">1. Memorando, Contratos de Compraventa, arriendo y/o Comodato.
</t>
  </si>
  <si>
    <t xml:space="preserve">18/06/2010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</si>
  <si>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</si>
  <si>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</si>
  <si>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2. Memorando y Contrato de Comodato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</si>
  <si>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</si>
  <si>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</si>
  <si>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</si>
  <si>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</si>
  <si>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3. Memorando y Cronograma de Visitas
</t>
  </si>
  <si>
    <t xml:space="preserve">18/06/2010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</si>
  <si>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</si>
  <si>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</si>
  <si>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</si>
  <si>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4. Relación de bienes inmuebles actualizada</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</si>
  <si>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</si>
  <si>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</si>
  <si>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</si>
  <si>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</si>
  <si>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</si>
  <si>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</si>
  <si>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</si>
  <si>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</si>
  <si>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</si>
  <si>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</si>
  <si>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</si>
  <si>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</si>
  <si>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</si>
  <si>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</si>
  <si>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 Memorando de solicitud de profesional para el manejo de las cuentas personales. 2. actualizar el 100% de las cuentas personales. 3.  actualización base de datos de cuentas personales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</si>
  <si>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</si>
  <si>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</si>
  <si>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</si>
  <si>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</si>
  <si>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2. Memorando de asignación de actividades, relacionando las actividades para depurar, asignar responsables de los bienes y actualizar las cuentas personales.
</t>
  </si>
  <si>
    <t xml:space="preserve">
18/06/2020
</t>
  </si>
  <si>
    <t xml:space="preserve">
3. Realizar revisión de cuentas personales de forma física y actualizar base de datos
</t>
  </si>
  <si>
    <t xml:space="preserve">
Coordinador GIT del proceso Gestión Servicios Administrativos
</t>
  </si>
  <si>
    <t xml:space="preserve">
3. Bases de datos actualizada y Formatos diligenciados ((APGSADADFO02) "Reintegro de elementos" y Formato de  "inventario individual" (APGSAGADF014))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</si>
  <si>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</si>
  <si>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</si>
  <si>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4. El bien repuesto o respectiva denuncia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</si>
  <si>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</si>
  <si>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</si>
  <si>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</si>
  <si>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</si>
  <si>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</si>
  <si>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</si>
  <si>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</si>
  <si>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</si>
  <si>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Dar aplicación en el plan de emergencia para la proteccion de documentos vitales de la entidad
</t>
  </si>
  <si>
    <t xml:space="preserve">
Coordinador de atención al ciudadano y gestión documental
</t>
  </si>
  <si>
    <t>No Aplica para el trimestre reportado</t>
  </si>
  <si>
    <t>N/A</t>
  </si>
  <si>
    <r>
      <t xml:space="preserve">Para el III trimestre se envió al correo institucional de todos FPS y se publicaron piezas comunicativa sobre: como realizar un reporte efectivo de los planes institucionales en la intranet e inicio del correo institucional,  el concepto de autogestión y como desarrollarla en la gestión pública y concepto de autorregulación y su aplicación en la entidad.
</t>
    </r>
    <r>
      <rPr>
        <b/>
        <sz val="14"/>
        <rFont val="Arial"/>
        <family val="2"/>
      </rPr>
      <t>Las evidencias se observan en la carpeta de drive PLAN DE MANEJO DE RIESGOS - III TRIMESTRE - https://drive.google.com/drive/folders/1CGEk-BM3lxVvmDwkcQ0qMi4bUSalIFN1</t>
    </r>
  </si>
  <si>
    <r>
      <t xml:space="preserve">Para el IV trimestre se programo capacitación para socializar la actualización de la metodología de indicadores de gestión de la entidad la cual se realizara el 30-10-2020 de 9 a 11 am, a partir de la fecha se realizaran mesas de trabajo  ASESORIAS A LOS PROCESOS SOBRE FORMULACION Y MEDICION DE INDICADORES DE GESTION - CUADRO DE MANDO INTEGRAL el cual será Informe de análisis a la medición de la gestión.
</t>
    </r>
    <r>
      <rPr>
        <b/>
        <sz val="14"/>
        <rFont val="Arial"/>
        <family val="2"/>
      </rPr>
      <t>Las evidencias se observan en la carpeta de drive PLAN DE MANEJO DE RIESGOS - III TRIMESTRE - https://drive.google.com/drive/folders/1CGEk-BM3lxVvmDwkcQ0qMi4bUSalIFN1</t>
    </r>
  </si>
  <si>
    <t>No aplica para el periodo a avaluar</t>
  </si>
  <si>
    <t>El proceso Direccionamiento estratégico, tiene publicado en el normograma institucional el Decreto 612 de 2018,evidencia que se puede cotejar en el link:  http://132.255.23.82/sipnvo/normograma.asp?tag=Pruebavista y/o  pantallazo en la ruta  https://drive.google.com/drive/folders/15dqBFTKoUaSRWxC1VCg-8DKAmZMOav0E</t>
  </si>
  <si>
    <t>Se han proyectado los Oficios de primera, segunda y tercera citación para pago. Evidencia: Base de datos con radicado de oficios, fechas y responsables https://drive.google.com/folderview?id=1LVSdp_qfI8g13XlCJMVgt7kGt_bHg2Go</t>
  </si>
  <si>
    <t>Existe un formato donde se lleva el registro de las llamadas  y correos enviadas a las Entidades para que realicen el pago. Evidencia: Base de datos con nombre de entidades, registros y fechas https://drive.google.com/folderview?id=16-UcHQx5Snd8wIqQ9nxe08Xo49clSMQ6</t>
  </si>
  <si>
    <t>Dentro del trimestre quedaron pendientes 24 PQR por contestar por la complejidad de las mismas, las cuales correspondían al mes de septiembre. evidencia https://drive.google.com/folderview?id=1j5-d4udyfsmueqedkxxgeg8kdwfdxexp</t>
  </si>
  <si>
    <t>De las PQR recibidas en el trimestre 200 se resolvieron de fondo con los insumos solicitados a las áreas, y el resto fue resuelto de manera parcial por prorrogas solicitadas al peticionario a la espera de la información requerida a las áreas. https://drive.google.com/folderview?id=1cBFqxpukX8RPhFxBPiVRIfn_-sVOMyv8</t>
  </si>
  <si>
    <t>Dentro del trimestre quedaron pendientes 24 PQR por contestar por la complejidad de las mismas, las cuales correspondían al mes de septiembre. evidencia https://drive.google.com/folderview?id=1H2MYI5V3iA_wEdDWILYR6j29zWEt0bC7</t>
  </si>
  <si>
    <t>Dentro del trimestre se proyectaron 52 autos decretando medidas cautelares, los cuales obedecen a liquidaciones actualizadas de la deuda. evidencia https://drive.google.com/folderview?id=1p4EzLRL-8B21guAvwALQZ-jzfijmU6rV</t>
  </si>
  <si>
    <t>En sesión virtual 11 del Comité de Gestión y Desempeño del 29/09/20 se aprobó la actualización del procedimiento APAJUOAJPT11. Se anexa la citación al comité, teniendo en cuenta que a la fecha OAPS no ha proyectado el acta o su resolución, en carpeta drive denominada EVIDENCIA FILA 72 en link https://drive.google.com/folderview?id=10GCpPQKHOqYgMg0n9ul-LZBVVKeIVrLf</t>
  </si>
  <si>
    <t>MATRIZ PROCEDIMIENTOS ADMINISTARTIVOS DE COBRO COACTIVO. EVIDENCIA https://drive.google.com/folderview?id=1SSrhCPRrhRyPx7JV11RHrA7P_MeLMTdm</t>
  </si>
  <si>
    <t>DENTRO DE TRIMESTRE SE PROFIRIERON 240 AUTOS CONFORME A LAS ETAPAS Y ACTUACIONES DE LOS PROCEDIMIENTOS ADMINISTRATIVOS DE COBRO COACTIVO. EVIDENCIA https://drive.google.com/folderview?id=1iOvJ8ZnRcBGv1cGghCWx9R1dW8hwcwR3</t>
  </si>
  <si>
    <t>En la actualidad se contempla la posibilidad de celebrar convenios con Colpensiones y Confecámaras. Respecto del primero, no se pudo llevar a cabo la mesa de trabajo por la cuarentena decretada con ocasión al Covid-19. En cuanto a la posible celebración de convenio con Confecámaras, el borrador de este fue enviado el 29 de julio de 2020 sin que se obtuviera respuesta, razón por la cual se instó el 25 de septiembre de este año con el fin de obtener un pronunciamiento respecto del mismo y proceder a efectuar la mesa de trabajo y celebrar el convenio. https://drive.google.com/folderview?id=11YvCpdFIcjpq8NhgE7-zsrJrcWweMbAu</t>
  </si>
  <si>
    <t>Teniendo en cuanta que no ha sido posible celebrar los convenios con las entidades ya mencionadas y que esta actualización y depuración de información depende de la ejecución de los mismos, no ha sido posible llevar a cabo esta labor.</t>
  </si>
  <si>
    <t>El 31 de agosto se radicó en OPS,  la solicitud de revisión técnica de los procedimientos SA por Subasta Inversa CÓD APAJUOAJPT18,  SA Compra por Catálogo CÓD APAJUOAJPT20,  y SA Enajenación de Bienes CÓD APAJUOAJPT23. Evidencia carpeta drive denominada subcarpeta EVIDENCIA FILA 78 en link https://drive.google.com/folderview?id=1ZgU2MD7ctOEMbxg5dJ784q8264Ozv5tu</t>
  </si>
  <si>
    <t>Se realizo cronorgrama que establecia capacitaciones mensuales al grupo de Gestion Prestaciones Economicas. Las Capacitaciones no solo involucro a los abogados y judicantes que resuelven tramites de Prestaciones economicas, sino tambien al area de nomina. Las reuniones fueron realizadas a traves de google meet los dias 24 de julio, 21 de agosto y 1 de octubre, esta ultima se realizo en este fecha ya que gran parte del area se encontraba apoyando la selección abreviada en salud.  Las evidencias reposan en el drive https://drive.google.com/drive/u/0/folders/1TwRdMpy6E5njEhyYeBpgw0c7j8ss1lKJ.</t>
  </si>
  <si>
    <t>Semanalmente el funcionario que atiende las necesidades del Proceso de Prestaciones Economicas desde el punto de atencion al ciudadano, remite un informe semanal desde el 31 de julio, sobre las respuestas que se dan a traves del chat de la Entidad, dado que actualimente por la emergencia sanitaria del COVID 19 son resueltas de forma virtual. Se puede evidenciar en el drive https://drive.google.com/drive/u/0/folders/1QBdY3nLDHmA1rawiGxUXsaEztWEzP24Z.</t>
  </si>
  <si>
    <t>Se realizo cronorgrama que establecia capacitaciones mensuales al grupo de Gestion Prestaciones Economicas. Las Capacitaciones no solo involucro a los abogados y judicantes que resuelven tramites de Prestaciones economicas, sino tambien al area de nomina. Las reuniones fueron realizadas a traves de google meet los dias 24 de julio, 21 de agosto y 1 de octubre, esta ultima se realizo en este fecha ya que gran parte del area se encontraba apoyando la selección abreviada en salud.  Las evidencias reposan en el drive https://drive.google.com/drive/u/0/folders/1akdrF3fBW8ejOGnBYjYrdGwv3K-CIely.</t>
  </si>
  <si>
    <t xml:space="preserve">2. Producto de los memorandos enviados se suscribió contrato de comodato 345 de  2020 con el municipio Cisneros Antioquia lotes A1 y A2 Estación el Limón por cinco años.
</t>
  </si>
  <si>
    <t>Teniendo en cuenta la actual situación que atraviesa el país debido a la Pandemia Covi 19 no se realizó cronograma por lo tanto no aplica para el trimestre evaluado</t>
  </si>
  <si>
    <t>Mediante memorando GAD 20202300059143 de 6 de agosto de 2020 se remitio a la oficina de contabilidad la actualización de la base de datos de los bienes transferidos por los extintos Ferrocarriles.</t>
  </si>
  <si>
    <t>Mediante memorados Nos GAD 20202300058113 de julio 31 de 2020 y GAD 20202300067503 de septiembre 14 de 2020 en los cuales se relaciona los bienes que requieren ser saneados con el propósito de comercializarlos, arredrar y/o dar comodato</t>
  </si>
  <si>
    <t>Mediante memorados Nos GAD 20202300058113 de julio 31 de 2020 y GAD 20202300067503 de septiembre 14 de 2020, se solicitaron recursos necesarios para avalúos técnicos, pago de impuesto predial, valorización con el fin de sanear bienes para comercializarlos, arredrar y/o dar comodato</t>
  </si>
  <si>
    <t>Con memorando GAD 20202300072813 de fecha agosto 20 de 2020 y GAD 20202300065523 de septiembre 2 de 2020 se solicitó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 no hemos tenido respuesta alguna.</t>
  </si>
  <si>
    <t>Se suscribió los contratos de prestación de servicios Números 248 y 311 de 2020 con el profesional Ariel Ricardo Armel Gómez para apoyar levantamiento de base de cuentas personales y las cuentas personales ver el objeto de los contratos</t>
  </si>
  <si>
    <t>Se suscribió los contratos de prestación de servicios Números 248 y 311 de 2020 con el profesional Ariel Ricardo Armel Gómez para apoyar levantamiento de base de cuentas personales y las cuentas personales ver el objeto de los contratos Numeral 2</t>
  </si>
  <si>
    <t>El proceso Gestión servicios Administrados tiene actualizada la base de datos de cuentas personales solo le falta diligenciar los formatos ((APGSADADFO02) "Reintegro de elementos" y Formato de  "inventario individual" (APGSAGADF014)) ver base de datos en https://drive.google.com/drive/folders/1GvYcFavyBDsCBXpJrY4DYHMOdwFGTHA_</t>
  </si>
  <si>
    <t>Durante el tercer trimestre no se presentó perdida de elementos- N/A</t>
  </si>
  <si>
    <t xml:space="preserve">Con el contrato No. 442 de 2019, celebrado con Aseguradora Solidaria de Colombia  Entidad Cooperativa y El  Fondo de  Pasivo Social de Ferrocarriles Nacionales de Colombia; se dejo un remante  ver . Clasusula cuarta Obligaciones Especificas del Contratista númeral 3. Realizar modificaciones e incluisones </t>
  </si>
  <si>
    <t>Durante el periodo Julio-Septiembre/2020, el GIT Gestión de Talento Humano, ha proyectado la actualización del procedimiento VINCULACION DE PERSONAL DE PLANTA -  APGTHGTHPT07, de acuerdo a las necesidades identificadas.
Evidencias: Proyección actualización procedimiento vinculación de personal y documentos anexos.</t>
  </si>
  <si>
    <t xml:space="preserve">Durante el periodo Julio-Septiembre/2020, el GIT Gestión de Talento Humano, ha proyectado la actualización del procedimiento VINCULACION DE PERSONAL DE PLANTA -  APGTHGTHPT07, de acuerdo a las necesidades identificadas.
Evidencias: Proyección actualización procedimiento vinculación de personal y documentos anexos.
</t>
  </si>
  <si>
    <t xml:space="preserve">Durante el periodo Julio-Septiembre/2020, el GIT Gestión de Talento Humano, ha realizado supervisión previa a las actividades aprobadas en los planes de gestión humana antes de ser ejecutadas, con el fin de cumplir los objetivos propuestos.
Evidencias: Actas de Comisión de personal Julio-Septiembre/2020.
</t>
  </si>
  <si>
    <t xml:space="preserve">Durante el periodo Julio-Septiembre/2020, el GIT Gestión de Talento Humano, ha revisado los formatos de evaluación establecidos para conocer el nivel de satisfacción de las actividades ejecutadas, con el fin de que la información obtenida sirva de insumo para la toma de decisiones.
Evidencias: Reporte resultados encuestas actividades bienestar
</t>
  </si>
  <si>
    <t>no se ha realizado memorando, por cuanto se estan evaluando las aptitudes para la designacion del responsable.</t>
  </si>
  <si>
    <t>esta actividad comenzará a ejecutarse una vez se asigne al responsable de la actualizar la normatividad.</t>
  </si>
  <si>
    <t>Esta actividad se comenzará a reportar desde el momento que se realice la socialización de la modificación del procedimiento ADMINISTRACION PAC (CONTROL DE PAGOS) APGRFSFIPT10 y adopcion del FORMATO DE SOLICITUD Y CONTROL DE PAC APGRFSFIFO05, el cual fue aprobado por el comité de desempeño el reunión del 29 de Septiembre de año en curso. evidencia drive: https://drive.google.com/drive/u/0/folders/1YxpIWMvPLKqUiFGBUzRG_VtMBKVJwnB7</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</si>
  <si>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de la Entidad.</t>
  </si>
  <si>
    <t>La entidad contrató una a la funcionaria Alejandra Tuiran la cual ya se encuentra ejerciendo labores en el departamento de Atencion al Ciudadano.</t>
  </si>
  <si>
    <t xml:space="preserve">La guia de Recuperacion Documental se encuentra en Revision Tecnica con la profesional Catalina Acosta. Evidencia consignada en https://drive.google.com/drive/folders/1XnEvCwGD0BXaNDENb-9W1mIR0gvMqKkj.  </t>
  </si>
  <si>
    <t>Esta actividad corresponde al Grupo Interno de Trabajo Talento Humano. Atencion al Ciudadano elaborará memorando dirigido a Planeación y Sistemas solicitando que sea asignada a la dependencia correspondiente.</t>
  </si>
  <si>
    <t>Para realizar la organizacion del archivo de la entidad, es necesario adecuar el sitio de almacenamiento ya que no cumple con los lineamientos establecidos por el Archivo General de la Nacion. El proceso de gestion documental presento el 30 de septiembre de 2020 a travez de la plataforma Hangaus un Rendel al secretario General en el cual se muestra un prototipo para la adecuacion del espacio fisico. Evidencia consignada en el drive   https://drive.google.com/drive/u/0/folders/1JdMQepFuILBXv7SfMaTE2z-___gfVRNY</t>
  </si>
  <si>
    <t>Para realizar el Cronograma de trabajo con los contratistas,  es necesario actualizar las carpetas  que se encuentran en las cajas  X200 con las nuevas TRD, las cuales se encuentran en segunda revision por parte del  Archivo General de la Nacion.  El 28 de abril de 2020 se recibio informe del AGN para realizar ajustes, se espera que para el segundo semestre de 2020 sean Aprobadas para realizar el cronograma de actualizacion. El 29 de septiembre se envio correo electronico al AGN para dar impulso procesal a las TRD https://drive.google.com/drive/folders/1XnEvCwGD0BXaNDENb-9W1mIR0gvMqKkj.</t>
  </si>
  <si>
    <t xml:space="preserve">El proceso  Gestion Documental, cuenta con un instructivo llamado  PARA LA ORGANIZACIÓN Y TRANSFERENCIAS DE DOCUMENTOS DE ARCHIVO DE GESTION codigo APGDOSGEIT01 y tambien cuenta con el procedimiento TRANSFERENCIA DE DOCUMENTOS AL  ARCHIVO CENTRAL codigo APGDOSGEPT05 el cual indica como se debe organizar los archivos para realizar las transferencias. Evidencia consignada en el listado maestro de documentos. </t>
  </si>
  <si>
    <t>Dentro del trimestre  se hicieron 17 llamadas dirigidas a las Entidades deudoras para que realicen el pago, de igual manera se actualizó la base de datos de las actuaciones realizadas en etapa de gestión de Cobro Persuasivo. Evidencia: Base de datos con nombre de entidades, actuaciones, registros de llamadas y fechas. https://drive.google.com/folderview?id=16-UcHQx5Snd8wIqQ9nxe08Xo49clSMQ6</t>
  </si>
  <si>
    <t>No aplica para el periodo a reportar.</t>
  </si>
  <si>
    <t>NA</t>
  </si>
  <si>
    <t>Al tercer trimestre de 2020, no se han realizado capacitaciones de acuerdo a la acción definida.</t>
  </si>
  <si>
    <t>No aplica para el periodo a reportar está programado su inicio para 01-01-2021</t>
  </si>
  <si>
    <t xml:space="preserve">Durante el III trimestre del año 2020, se procedió por parte de la Coordinación GIT de Servicios de Salud a revisar los requerimientos de información del Ministerio de Salud y  la Superintendencia Nacional de Salud con el fin de establecer los informes y la periocidad de envio por parte de los contratistas. 
Igualmente es de aclarar que por la emergencia sanitaria - COVID 19, los Entes de Control aplazaron el reporte de algunos informes durante el I Semestre del 2020; pririzando el envio de información relacionada con el COVID, la cual se ha enviado oportunamente por parte de los contratistas.
Evidencias encontradas en: https://drive.google.com/drive/u/1/folders/1zefxmm_Vza1fOkrNbFzY9WU0Gh91M6dY
</t>
  </si>
  <si>
    <t xml:space="preserve">
Durante el III Trimestre del año 2020, se realizaron reuniones de retroalimentación con contratistas para revisar la calidad y oportunidad de la información reportada. 
Se puede evidenciar: https://drive.google.com/drive/u/1/folders/1zefxmm_Vza1fOkrNbFzY9WU0Gh91M6dY
Durante el III Trimestre del año 2020, se realizaron reuniones de retroalimentación con contratistas para revisar la calidad y oportunidad de la información reportada. 
Se puede evidenciar: https://drive.google.com/drive/u/1/folders/1zefxmm_Vza1fOkrNbFzY9WU0Gh91M6dY
</t>
  </si>
  <si>
    <t xml:space="preserve">Existe relación entre la actividad requerida, el avance presentado y la evidencia disponible en la carpeta drive.
No se evidencia  en la carpeta drive. el Acta No 001 de 2020 con sus respctivos compromisos adquiridos en la reunion. </t>
  </si>
  <si>
    <t>Existe relación entre la actividad requerida, el avance presentado y la evidencia disponible en la carpeta drive</t>
  </si>
  <si>
    <r>
      <t xml:space="preserve">Se elaboraron cronogramas para realizar las capacitaciones mensuales con las áreas para la solución de controversias de los trámites represados. La primera reunión se llevó a cabo el día 6 de agosto de 2020 a las 11 am a través de google meet.google.com/kkz-ydbw-emz, tras haber sido aplazada en dos ocasiones. Se realizó presentación de los trámites represados en defensa judicial, tesorería, contabilidad, secretaria general y el archivo central. Las bases de datos consolidadas fueron remitidas a través de correos electrónicos con el fin de que desde las áreas se realizara el seguimiento y estudio para dar respuesta a las mismas. No se realizaron más reuniones dadas las ocupaciones de las áreas y los procesos de licitación en salud. De la Reunión se levantó </t>
    </r>
    <r>
      <rPr>
        <sz val="14"/>
        <color rgb="FFFF0000"/>
        <rFont val="Arial"/>
        <family val="2"/>
      </rPr>
      <t>Acta No. 001 de 2020</t>
    </r>
    <r>
      <rPr>
        <sz val="14"/>
        <rFont val="Arial"/>
        <family val="2"/>
      </rPr>
      <t>. Las evidencias se pueden verificar en https://drive.google.com/drive/u/0/folders/1PmA0SCBoXEf6EzTjyEDRwWZNeDSwkknU</t>
    </r>
  </si>
  <si>
    <r>
      <t xml:space="preserve">Se establecio cronograma de capacitaciones al Funcionario de Atencion al Ciudadano. Se realizaron dos reuniones mediante  </t>
    </r>
    <r>
      <rPr>
        <sz val="14"/>
        <color rgb="FFFF0000"/>
        <rFont val="Arial"/>
        <family val="2"/>
      </rPr>
      <t>google</t>
    </r>
    <r>
      <rPr>
        <sz val="14"/>
        <rFont val="Arial"/>
        <family val="2"/>
      </rPr>
      <t xml:space="preserve"> los dias 22 de julio de 2020 y 20 de agosto del año en curso. La reunion establecida para el dia 15 de septiembre no se pudo realizar dado a la selección abreviada en saludad SASS 01 de 2020. Las evidencias reposan en el drive  https://drive.google.com/drive/u/0/folders/1DDFsrf_gI3RgCaeSfgXR8NBjmvYN8R0Q</t>
    </r>
  </si>
  <si>
    <r>
      <t xml:space="preserve">
_______________
3. Informe de gestión </t>
    </r>
    <r>
      <rPr>
        <sz val="14"/>
        <color rgb="FFFF0000"/>
        <rFont val="Arial"/>
        <family val="2"/>
      </rPr>
      <t xml:space="preserve">mensual </t>
    </r>
    <r>
      <rPr>
        <sz val="14"/>
        <rFont val="Arial"/>
        <family val="2"/>
      </rPr>
      <t xml:space="preserve">sobre el desempeño del funciorio y/o contratista asignado en el punto de atención al ciudadano
</t>
    </r>
  </si>
  <si>
    <r>
      <rPr>
        <sz val="14"/>
        <color theme="1"/>
        <rFont val="Arial"/>
        <family val="2"/>
      </rPr>
      <t>Se realizo cronorgrama que establecia capacitaciones mensuales al grupo de Gestion Prestaciones Economicas. Las Capacitaciones no solo involucro a los abogados y judicantes que resuelven tramites de Prestaciones economicas, sino tambien al area de nomina. Las reuniones fueron realizadas a traves de google meet los dias 24 de julio, 21 de agosto y 1 de octubre, esta ultima se realizo en este fecha ya que gran parte del area se encontraba apoyando la selección abreviada en salud.  Las evidencias reposan en el drive https://drive.google.com/drive/u/0/folders/1IkTHBqxTqLHBA9EDI-xEUy6lvYyHF38O</t>
    </r>
    <r>
      <rPr>
        <sz val="14"/>
        <color rgb="FFFF0000"/>
        <rFont val="Arial"/>
        <family val="2"/>
      </rPr>
      <t>.</t>
    </r>
  </si>
  <si>
    <r>
      <t>Se elaboraron cronogramas para realizar las capacitaciones mensuales con las áreas para la solución de controversias de los trámites represados. La primera reunión se llevó a cabo el día 6 de agosto de 2020 a las 11 am a través de google meet.google.com/kkz-ydbw-emz, tras haber sido aplazada en dos ocasiones. Se realizó presentación de los trámites represados en defensa judicial, tesorería, contabilidad, secretaria general y el archivo central. Las bases de datos consolidadas fueron remitidas a través de correos electrónicos con el fin de que desde las áreas se realizara el seguimiento y estudio para dar respuesta a las mismas. No se realizaron más reuniones dadas las ocupaciones de las áreas y los procesos de licitación en salud. De la Reunión se levantó</t>
    </r>
    <r>
      <rPr>
        <sz val="14"/>
        <color rgb="FFFF0000"/>
        <rFont val="Arial"/>
        <family val="2"/>
      </rPr>
      <t xml:space="preserve"> Acta No. 001 de 2020</t>
    </r>
    <r>
      <rPr>
        <sz val="14"/>
        <rFont val="Arial"/>
        <family val="2"/>
      </rPr>
      <t>. Las evidencias se pueden verificar en https://drive.google.com/drive/u/0/folders/13HS60A2LO6lSZZEJKTh43jE1DyRBtU9i</t>
    </r>
  </si>
  <si>
    <t>Existe relación entre la actividad requerida, el avance presentado y la evidencia disponible en la pagina de la entidad.</t>
  </si>
  <si>
    <t>Con memorando GAD 20202300048353 de 2020, se solicita al director general de la entidad comercializar los bienes muebles, con la selección abreviada No. 001 de 2020 de enajenación de bienes del estado se comercializo mediante contrato 282 de 2020 de cinco (5) bienes muebles, se suscribió contrato de arrendamiento No. 336 de 2020, lote 6 Espinal Tolima, mediante contrato de comodato  345 de  2020 con el municipio Cisneros Antioquia lotes A1 y A2 Estación el Limón por cinco años</t>
  </si>
  <si>
    <t xml:space="preserve">N/A Verificacion. </t>
  </si>
  <si>
    <r>
      <t xml:space="preserve">Durante el periodo Julio-Septiembre/2020,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Evidencias: </t>
    </r>
    <r>
      <rPr>
        <sz val="14"/>
        <color rgb="FFFF0000"/>
        <rFont val="Arial"/>
        <family val="2"/>
      </rPr>
      <t>Listado expedientes de nómina e historias laborales de las vigencias 1992-1999</t>
    </r>
    <r>
      <rPr>
        <sz val="14"/>
        <rFont val="Arial"/>
        <family val="2"/>
      </rPr>
      <t xml:space="preserve">
</t>
    </r>
  </si>
  <si>
    <r>
      <t xml:space="preserve">Durante el periodo Julio-Septiembre/2020, el GIT Gestión de Talento Humano </t>
    </r>
    <r>
      <rPr>
        <sz val="14"/>
        <color rgb="FFFF0000"/>
        <rFont val="Arial"/>
        <family val="2"/>
      </rPr>
      <t xml:space="preserve">estableció el plan de trabajo </t>
    </r>
    <r>
      <rPr>
        <sz val="14"/>
        <rFont val="Arial"/>
        <family val="2"/>
      </rPr>
      <t xml:space="preserve">para proceder con la digitalización de las historias laborales de los funcionarios y ex funcionarios, que a la fecha se encuentran en custodia de este proceso.
Evidencias: </t>
    </r>
    <r>
      <rPr>
        <sz val="14"/>
        <color rgb="FFFF0000"/>
        <rFont val="Arial"/>
        <family val="2"/>
      </rPr>
      <t xml:space="preserve">Acta – Plan de Trabajo digitalización historias laborales.
</t>
    </r>
  </si>
  <si>
    <r>
      <t xml:space="preserve">
Durante el periodo Julio-Septiembre/2020, el GIT Gestión de Talento Humano</t>
    </r>
    <r>
      <rPr>
        <sz val="14"/>
        <color rgb="FFFF0000"/>
        <rFont val="Arial"/>
        <family val="2"/>
      </rPr>
      <t xml:space="preserve"> ha dado cumplimiento a las inspecciones de los archivos en custodia de GTH</t>
    </r>
    <r>
      <rPr>
        <sz val="14"/>
        <rFont val="Arial"/>
        <family val="2"/>
      </rPr>
      <t xml:space="preserve">, con el fin de detectar, las causas internas y externas (Ambientales, biológicas, químicas, mecánicas) que conducen a la perdida y/o deterioro de la información.
Evidencias: Acta- plan de trabajo de inspección de los archivos en custodia de GTH
</t>
    </r>
  </si>
  <si>
    <r>
      <t xml:space="preserve">Durante el periodo Julio-Septiembre/2020, el GIT Gestión de Talento Humano, aplicó la evaluación de percepción de 2 actividades ejecutadas (Actividad de integración institucional – Aniversario, Actividad de integración Familiar), aplicadas en los tiempos establecidos según procedimientos de cada plan de gestión humana.
</t>
    </r>
    <r>
      <rPr>
        <sz val="14"/>
        <color rgb="FFFF0000"/>
        <rFont val="Arial"/>
        <family val="2"/>
      </rPr>
      <t xml:space="preserve">Evidencias: Reporte resultados encuestas actividades bienestar </t>
    </r>
    <r>
      <rPr>
        <sz val="14"/>
        <rFont val="Arial"/>
        <family val="2"/>
      </rPr>
      <t xml:space="preserve">
</t>
    </r>
  </si>
  <si>
    <r>
      <t xml:space="preserve">Durante el periodo Julio-Septiembre/2020, el GIT Gestión de Talento Humano, presentó el </t>
    </r>
    <r>
      <rPr>
        <sz val="14"/>
        <color rgb="FFFF0000"/>
        <rFont val="Arial"/>
        <family val="2"/>
      </rPr>
      <t>informe de resultados de la ejecución de los planes</t>
    </r>
    <r>
      <rPr>
        <sz val="14"/>
        <rFont val="Arial"/>
        <family val="2"/>
      </rPr>
      <t xml:space="preserve"> ante la Comisión de personal en los tiempos establecidos según procedimientos establecido para tal fin donde se plasman las estrategias para el fortalecimiento de los planes de gestión humana.
</t>
    </r>
    <r>
      <rPr>
        <sz val="14"/>
        <color rgb="FFFF0000"/>
        <rFont val="Arial"/>
        <family val="2"/>
      </rPr>
      <t>Evidencias: Actas de Comisión de personal Julio-Septiembre/2020.</t>
    </r>
    <r>
      <rPr>
        <sz val="14"/>
        <rFont val="Arial"/>
        <family val="2"/>
      </rPr>
      <t xml:space="preserve">
</t>
    </r>
  </si>
  <si>
    <r>
      <t xml:space="preserve">Con el fin de poder realizar las mesas de trabajo con los interventores de la entidad sobre la concientización del control y manejo del PAC, se hizo necesaria la </t>
    </r>
    <r>
      <rPr>
        <sz val="14"/>
        <color rgb="FFFF0000"/>
        <rFont val="Arial"/>
        <family val="2"/>
      </rPr>
      <t>actualización tanto del procedimiento ADMINISTRACION PAC (CONTROL DE PAGOS) APGRFSFIPT10 y creación del  FORMATO DE SOLICITUD Y CONTROL DE PAC APGRFSFIFO05;</t>
    </r>
    <r>
      <rPr>
        <sz val="14"/>
        <rFont val="Arial"/>
        <family val="2"/>
      </rPr>
      <t xml:space="preserve"> los cuales fueron sometidos a todo el proceso que contiene su aprobación por parte del comité de desempeño, el cual se reunió el día 29 de Septiembre de 2020; logrando que fuera aprobado por el mismo. Con relación a las mesas de socialización quedamos a la espera que el proceso de OPS proceda a su </t>
    </r>
    <r>
      <rPr>
        <sz val="14"/>
        <color rgb="FFFF0000"/>
        <rFont val="Arial"/>
        <family val="2"/>
      </rPr>
      <t>publicación</t>
    </r>
    <r>
      <rPr>
        <sz val="14"/>
        <rFont val="Arial"/>
        <family val="2"/>
      </rPr>
      <t xml:space="preserve"> y nos comunique para realizarlas con los interventores</t>
    </r>
  </si>
  <si>
    <t xml:space="preserve">Existe relación entre la actividad requerida, el avance presentado y la evidencia disponible en la carpeta drive, la accion frente a la solidez de los controles no es una accion correctiva. </t>
  </si>
  <si>
    <t xml:space="preserve">Existe relación entre la actividad requerida, el avance presentado y la evidencia disponible en la pagina de la entidad.
</t>
  </si>
  <si>
    <t>No se puede realizar la verificación por parte de Control Interno ya que la evidencia de actualizacion del  procedimiento ADMINISTRACION PAC (CONTROL DE PAGOS) APGRFSFIPT10 y creación del  FORMATO DE SOLICITUD Y CONTROL DE PAC APGRFSFIFO05 aun no ha sido publicada en la pagina de la entidad.
No hay avance para el trimestre a fecha 16-10-2020</t>
  </si>
  <si>
    <t>Existe relación entre la actividad requerida, el avance presentado y la evidencia disponible en la carpeta drive.</t>
  </si>
  <si>
    <t xml:space="preserve">N/A verificacion </t>
  </si>
  <si>
    <r>
      <t xml:space="preserve">La </t>
    </r>
    <r>
      <rPr>
        <sz val="14"/>
        <color rgb="FFFF0000"/>
        <rFont val="Arial"/>
        <family val="2"/>
      </rPr>
      <t>actualizacion del procedimiento hojas de vida y evaluación proveedores</t>
    </r>
    <r>
      <rPr>
        <sz val="14"/>
        <rFont val="Arial"/>
        <family val="2"/>
      </rPr>
      <t>. cód. apajuoajpt27 fue enviado el dia 1 de Septiembre a las 8:38 AM por parte del responsable del proceso que es el contratista Félix Andrés Solano Gómez a la contratista Vilma Ruiz con los arreglos que el area de planeacion y sistemas me informo que corrigiera, fueron corregidos y enviados el dia y la fecha anteriormente mencionados. https://drive.google.com/folderview?id=1lnpZNBd4_l84jY8OY5MixvrE-pNk779q</t>
    </r>
  </si>
  <si>
    <r>
      <rPr>
        <sz val="14"/>
        <color rgb="FFFF0000"/>
        <rFont val="Arial"/>
        <family val="2"/>
      </rPr>
      <t>La base de datos de contratación</t>
    </r>
    <r>
      <rPr>
        <sz val="14"/>
        <rFont val="Arial"/>
        <family val="2"/>
      </rPr>
      <t xml:space="preserve"> y la plataforma SECOP II llevan una alineación perfecta igual números de contratos registrados este año en las dos plataformas, el último contrato registrado fue el 355, la evidencia se encuentra alojada en la pagina  https://community.secop.gov.co/Public/Tendering/ContractNoticeManagement/Index?currentLanguage=es- y en la base de datos que se encuentra a cargo del contratista Félix Andrés Solano Gómez. https://drive.google.com/folderview?id=1lnpZNBd4_l84jY8OY5MixvrE-pNk779q</t>
    </r>
  </si>
  <si>
    <t>Esta actividad corresponde al grupo interno de trabajo TICS. Atención al ciudadano elaborará memorando dirigido a  Planeación y Sistemas para que sea asignada a la dependencia correspondiente.</t>
  </si>
  <si>
    <r>
      <t>El proceso de atención al ciudadano realiza seguimiento a cada una de las PQRSD que llegan a la Entidad, por medio del</t>
    </r>
    <r>
      <rPr>
        <sz val="14"/>
        <color rgb="FFFF0000"/>
        <rFont val="Arial"/>
        <family val="2"/>
      </rPr>
      <t xml:space="preserve"> formato MIAACGCDFO43 de seguimiento</t>
    </r>
    <r>
      <rPr>
        <sz val="14"/>
        <rFont val="Arial"/>
        <family val="2"/>
      </rPr>
      <t xml:space="preserve">, enviando correos  electrónicos por medio de quejasyreclamos@fps.gov.co  dos veces a la semana a las divisiones que tengas PQRSD pendientes por responder.Evidencia consignada en el correo de las contratistas del proceso de atención al ciudadano.:https://drive.google.com/drive/folders/1XnEvCwGD0BXaNDENb-9W1mIR0gvMqKkj.  </t>
    </r>
  </si>
  <si>
    <r>
      <t xml:space="preserve">Para el III trimestre se Expidieron 292 CDPS  de las Unidades Ejecutoras Salud (144) y Pensiones (144)  y Subunidad ISS (4)  debidamente firmado por la coordinara de presupuesto y entregados los originales virtualmente a los procesos que lo solicitan 
</t>
    </r>
    <r>
      <rPr>
        <sz val="14"/>
        <color rgb="FFFF0000"/>
        <rFont val="Arial"/>
        <family val="2"/>
      </rPr>
      <t xml:space="preserve">Las evidencias se encuentran en carpeta virtual en custodia de la funcionaria Andrea Montiel, por cuanto el archivo es  digital y por control de los originales </t>
    </r>
  </si>
  <si>
    <r>
      <t>Para realizar la planeación del traslado de los Archivos de la entidad, es necesario tener las Tablas de Retencion Documental, estas  fueron aprobadas por el Comité de Desempeño el 31 de diciembre de 2019 mediante</t>
    </r>
    <r>
      <rPr>
        <sz val="14"/>
        <color rgb="FFFF0000"/>
        <rFont val="Arial"/>
        <family val="2"/>
      </rPr>
      <t xml:space="preserve"> Acta No.  024 DE 2019 </t>
    </r>
    <r>
      <rPr>
        <sz val="14"/>
        <rFont val="Arial"/>
        <family val="2"/>
      </rPr>
      <t>. El dia 8 de febrero de 2020 fueron enviadas al Archivo General de la Nacion las TRD para aprobación. El 28 de abril de 2020 se recibió informe del AGN para realizar ajustes. El 29 de septiembre de 2020 se envió coreo electrónico al AGN para dar impulso al proceso. A la fecha nos encontramos a la espera de dicha aprobación. Evidencia consignada en el drive https://drive.google.com/drive/folders/1XnEvCwGD0BXaNDENb-9W1mIR0gvMqKkj.</t>
    </r>
  </si>
  <si>
    <r>
      <t>Durante el trimestre se realizaron</t>
    </r>
    <r>
      <rPr>
        <sz val="14"/>
        <color rgb="FFFF0000"/>
        <rFont val="Arial Narrow"/>
        <family val="2"/>
      </rPr>
      <t xml:space="preserve"> </t>
    </r>
    <r>
      <rPr>
        <sz val="14"/>
        <color theme="1"/>
        <rFont val="Arial Narrow"/>
        <family val="2"/>
      </rPr>
      <t>tres auditorias, las cuales produjeron 5 hallazgos</t>
    </r>
    <r>
      <rPr>
        <sz val="14"/>
        <rFont val="Arial Narrow"/>
        <family val="2"/>
      </rPr>
      <t>, a los cuales se les anexó el respectivo formato de SOLICITUD DE ACCIONES CORRECTIVAS, evidencia: https://www.fps.gov.co/informes/informe-de-auditoria-oficina-de-control-interno/168</t>
    </r>
  </si>
  <si>
    <r>
      <t xml:space="preserve">Se realizo </t>
    </r>
    <r>
      <rPr>
        <sz val="14"/>
        <color rgb="FFFF0000"/>
        <rFont val="Arial"/>
        <family val="2"/>
      </rPr>
      <t>PLAN DE CONTIGENCIA del DECRETO 642 DE 2019</t>
    </r>
    <r>
      <rPr>
        <sz val="14"/>
        <rFont val="Arial"/>
        <family val="2"/>
      </rPr>
      <t xml:space="preserve">, el cual tiene por finalidad atender al pago de sentencias judiciales en las que fue condenado el Fondo de Pasivo Social con el fin de realizar la cancelacion de los valores. </t>
    </r>
    <r>
      <rPr>
        <sz val="14"/>
        <color rgb="FFFF0000"/>
        <rFont val="Arial"/>
        <family val="2"/>
      </rPr>
      <t>Se consolido la base de datos que sirve de soporte</t>
    </r>
    <r>
      <rPr>
        <sz val="14"/>
        <rFont val="Arial"/>
        <family val="2"/>
      </rPr>
      <t>. Se puede evidenciar en el drive https://drive.google.com/drive/u/0/folders/1i5gkbzgioG7huwCwnbjBDCkVsRmD6VC9.</t>
    </r>
  </si>
  <si>
    <t>No se puede realizar la verificación por parte de Control Interno ya que la evidencia no se encuentra dentro de la carpeta drive, no se observa una respuesta inmediata a la solicitud por parte del GIT de Atencion al Ciudadno.</t>
  </si>
  <si>
    <r>
      <t>Durante el tercer trimestre se realizaron</t>
    </r>
    <r>
      <rPr>
        <sz val="14"/>
        <color theme="1"/>
        <rFont val="Arial Narrow"/>
        <family val="2"/>
      </rPr>
      <t xml:space="preserve"> tres auditorías con su respectivo informe</t>
    </r>
    <r>
      <rPr>
        <sz val="14"/>
        <rFont val="Arial Narrow"/>
        <family val="2"/>
      </rPr>
      <t>, de las cuáles dos presentaron hallazgos. Informes Evdencia: https://www.fps.gov.co/informes/informe-de-auditoria-oficina-de-control-interno/168 Pestaña 2020.</t>
    </r>
  </si>
  <si>
    <r>
      <t>Durante el III trimestre de la vigencia 2020, se realizo la actualización de la metodología de indicadores y entre ellas se encuentra</t>
    </r>
    <r>
      <rPr>
        <sz val="14"/>
        <color theme="1"/>
        <rFont val="Arial"/>
        <family val="2"/>
      </rPr>
      <t xml:space="preserve"> la propuesta del formato asignación de indicadores para su monitoreo, reporte y análisis</t>
    </r>
    <r>
      <rPr>
        <sz val="14"/>
        <rFont val="Arial"/>
        <family val="2"/>
      </rPr>
      <t xml:space="preserve">, este con el propósito de identificar las personas encargadas de cada indicador y poder realizar las capacitaciones y concientización de las personas indicadas. esta información </t>
    </r>
    <r>
      <rPr>
        <b/>
        <sz val="14"/>
        <rFont val="Arial"/>
        <family val="2"/>
      </rPr>
      <t>Las evidencias se observan en la carpeta de drive PLAN DE MANEJO DE RIESGOS - III TRIMESTRE - https://drive.google.com/drive/folders/1CGEk-BM3lxVvmDwkcQ0qMi4bUSalIFN1</t>
    </r>
  </si>
  <si>
    <t>Teniendo en cuenta la actual situación que atraviesa el país debido a la Pandemia Covid 19 no se realizó inspecciones física ni tampoco se recibió novedades de invasores, servicios públicos, áreas, No de cédulas catastrales, No. de matrículas inmobiliarias, ubicación entre otros</t>
  </si>
  <si>
    <t>No hay avance para el trimestre, no se observa gestion del proceso ni pronunciamiento por parte de la oficina de planeacion.</t>
  </si>
  <si>
    <t xml:space="preserve">No hay avance para el trimestre, y no hay pronunciamiento por parte del lider del proceso y de oficina de planeacion. No hay actividad o evidencia reportada. </t>
  </si>
  <si>
    <t xml:space="preserve">
No hay avance para el trimestre, y no hay pronunciamiento por parte del lider del proceso y de oficina de planeacion. No hay actividad o evidencia reportada. 
El Acta No 024 de 2019 no esta disponible en la carpeta drive.</t>
  </si>
  <si>
    <t xml:space="preserve">La actividad realizada, y la evidencia presentada no son concordantes, no se observa resultados en el pruducto, no hay pronunciamiento por parte del lider del proceso y por parte de la oficina de planeacion, y el porcentaje reportado se aparta de la realidad. </t>
  </si>
  <si>
    <t xml:space="preserve">N/A Verificacion. Se solicita aclarar el porque la fecha de inicio de la actividad es del año 2010. </t>
  </si>
  <si>
    <t>No hay avance para el trimestre, no hay pronunciamiento del lider del proceso y de la oficina de planeacion.</t>
  </si>
  <si>
    <t xml:space="preserve">Pendiente revision Oficina Planeacion. </t>
  </si>
  <si>
    <t xml:space="preserve">No se puede realizar la verificación por parte de Control Interno ya que la evidencia debe estar en la carpeta drive.  Es importante mencionar la Ley 734 del 2002 por el cual se expide el Código Disciplinario Único en su artículo 35 prohibiciones de los servidores públicos en su Numeral 8º estipula: “Omitir, retardar o no suministrar debida y oportuna respuesta a las peticiones respetuosas de los particulares o a solicitudes de las autoridades, así como retenerlas o enviarlas a destinatario diferente de aquel a quien corresponda su conocimiento.”
</t>
  </si>
  <si>
    <t>No se observa evidencia ni documentacion que acredite la gestion realizada, incumpliendo lo establecido en el decreto Decreto 403 del 16 de marzo del 2020, en su artículo 151.</t>
  </si>
  <si>
    <t>No se puede realizar la verificación por parte de Control Interno ya que la evidencia no se encuentra dentro de la carpeta drive mencionada.
No se observa evidencia ni documentacion que acredite la gestion realizada, incumpliendo lo establecido en el decreto Decreto 403 del 16 de marzo del 2020, en su artículo 151.</t>
  </si>
  <si>
    <t>No se puede realizar la verificación por parte de Control Interno ya que la evidencia no se encuentra dentro de la carpeta drive mencionada, incumpliendo lo establecido en el decreto Decreto 403 del 16 de marzo del 2020, en su artículo 151.</t>
  </si>
  <si>
    <t>No se puede realizar la verificación por parte de Control Interno ya que la evidencia no se encuentra dentro de la carpeta drive mencionada.
No hay acciones frente a la valoracion obtenida, no hay evidencia del producto esperado, no hay pronunciamiento por parte del lider del proceso y de Planeacion.
El porcentaje reportado se aparta de la realidad, se recomienda analizar que condiciones o patrones de medicion de avance se encuentran en la Guia de las Politicas para la Adminsitración del Riesgo.</t>
  </si>
  <si>
    <t>No hay avance para el trimestre, no aplica verificación por parte de Control Interno ya que no se refleja nunguna actividad con respecto la digitalización de las historias laborales.
No hay acciones frente a la valoracion obtenida, no hay evidencia del producto esperado, no hay pronunciamiento por parte del lider del proceso y de Planeacion.
El porcentaje reportado se aparta de la realidad, se recomienda analizar que condiciones o patrones de medicion se encuentran en la Guia de las Politicas para la Adminsitración del Riesgo.</t>
  </si>
  <si>
    <t>No se puede realizar la verificación por parte de Control Interno ya que la evidencia no se encuentra dentro de la carpeta drive mencionada.
No hay avance para el trimestre, no aplica verificación por parte de Control Interno ya que no se refleja nunguna actividad con respecto a la inspeccion de los archivos en custodia de GTH</t>
  </si>
  <si>
    <t xml:space="preserve">No se puede realizar la verificación por parte de Control Interno ya que la evidencia no se encuentra dentro de la carpeta drive, incumpliendo lo establecido en el decreto Decreto 403 del 16 de marzo del 2020, en su artículo 151.
</t>
  </si>
  <si>
    <t>No se puede realizar la verificación por parte de Control Interno ya que la evidencia no se encuentra dentro de la carpeta drive, incumpliendo lo establecido en el decreto Decreto 403 del 16 de marzo del 2020, en su artículo 151.</t>
  </si>
  <si>
    <t xml:space="preserve">Las capacitaciones mencionadas, son realizadas por el Departamento Administrativo de la Función Pública de forma anual, programacion que se publica y se realiza en el sigueinte link https://www.funcionpublica.gov.co/agenda, como apoyo a las entidades del estado sin mediar gestion por parte del FPS, dichas capacitaciones son divulgadas para su asistencia por el Departamento Administrativo de la Función Pública, actualmernte, se encuentran en la pagina de youtube. Razón por la cual se recomienda se reevalue la actividad  de las capacitaciones teniendo en cuenta que no son desarrolladas por el FPS. y al evaluar la gestion por parte del Grupo Interno de Talento Humano ya que no es procedente presentar la gestion realiazada por otra entidad del estado, adicionalmente el GIT de Talento Humano no envia la evidencia: 
Lista de asistentes a las capacitaciones y la evaluacion de los asistentes de las capacitaciones ejecutadas. En relacion al avance del 70% reportado en la actividad con responsabildad del GIT de Talento Humano resulta inprocedente porque como se ha manifestado al respecto no se ha efectuado gestion en cuanto a ejecucion de capacitaciones lideradas por el GIT de Talento Humano. Sin embargo es requisito de la entidad el promover las capacitaciones realizadas por las entidades publicas que lidera los diferentes procesos de la entidad. DAFP el que se divulgue y apoye la asistencia de los funcionarios publicos a las capacitaciones ofrecidas en forma gratuita no solamente del DAFP, si no de otras entidades como: La ESAP, SENA, AGN, Min Hacienda, Agencia Nacional para la Defensa Juridica, entre otras. </t>
  </si>
  <si>
    <t xml:space="preserve">No se puede realizar la verificación por parte de Control Interno ya que la evidencia no se encuentra dentro de la carpeta drive. No hay acciones frente a la valoracion obtenida ni hay evidencia del producto esperado. No hay pronunciamiento por parte del lider del proceso y de Planeacion. </t>
  </si>
  <si>
    <t xml:space="preserve">No hay acciones frente a la valoracion obtenida, no hay evidencia del producto esperado, no hay pronunciamiento por parte del lider del proceso y de Planeacion.”
</t>
  </si>
  <si>
    <t>No hay acciones frente a la valoracion obtenida, no hay evidencia del producto esperado, no hay pronunciamiento por parte del lider del proceso y de Planeacion.”</t>
  </si>
  <si>
    <t>No hay avance para el trimestre, no aplica verificación por parte de Control Interno ya que no se refleja nunguna evidencia en la carpeta drive de la actualización del procedimiento VINCULACION DE PERSONAL DE PLANTA -  APGTHGTHPT07. incumpliendo lo establecido en el decreto Decreto 403 del 16 de marzo del 2020, en su artículo 151.</t>
  </si>
  <si>
    <t>No hay avance para el trimestre, no aplica verificación por parte de Control Interno ya que no se refleja nunguna evidencia en la carpeta drive de la actualización del procedimiento VINCULACION DE PERSONAL DE PLANTA -  APGTHGTHPT07, incumpliendo lo establecido en el decreto Decreto 403 del 16 de marzo del 2020, en su artículo 151.</t>
  </si>
  <si>
    <t>No hay acciones frente a la valoracion obtenida, no hay evidencia del producto esperado, no hay pronunciamiento por parte del lider del proceso y de Planeacion.</t>
  </si>
  <si>
    <t xml:space="preserve">No se puede realizar la verificación por parte de Control Interno ya que la evidencia no se encuentra dentro de la carpeta drive mencionada "Contrato", incumpliendo lo establecido en el decreto Decreto 403 del 16 de marzo del 2020, en su artículo 151.
</t>
  </si>
  <si>
    <t xml:space="preserve">No se puede realizar la verificación por parte de Control Interno ya que la evidencia no se encuentra dentro de la carpeta drive mencionada, , incumpliendo lo establecido en el decreto Decreto 403 del 16 de marzo del 2020, en su artículo 151.
No existe relación entre la actividad requerida, el avance presentado y la evidencia disponible en la carpeta drive "Memorandos"
No hay pronunciamiento por parte del lider del proceso y de Planeacion.
</t>
  </si>
  <si>
    <t>No se puede realizar la verificación por parte de Control Interno ya que la evidencia no se encuentra dentro de la carpeta drive mencionada, , incumpliendo lo establecido en el decreto Decreto 403 del 16 de marzo del 2020, en su artículo 151.</t>
  </si>
  <si>
    <t>No se puede realizar la verificación por parte del grupo de Control Interno, no se allegó la evidencia correspondiente para su seguimiento, posible incumpliendo lo establecido en el decreto Decreto 403 del 16 de marzo del 2020, en su artículo 151.</t>
  </si>
  <si>
    <t xml:space="preserve">Existe relación entre la actividad requerida, el avance presentado y la evidencia disponible en la carpeta drive.
Se solicita aclarar el porque la fecha de inicio de la actividad es del año 2010. </t>
  </si>
  <si>
    <t>Existe relación entre la actividad requerida, el avance presentado y la evidencia disponible en la carpeta drive.
Se solicita aclarar el porque la fecha de inicio de la actividad es del año 2010</t>
  </si>
  <si>
    <t>No existe relación entre la actividad requerida, el avance presentado y la evidencia disponible en la carpeta drive
Hay diferencia en la periodicidad del informe ya que en la actividad dice que el informe es semanal y el producto dice que es mensual y en la evidencia no se puede apreciar la periodicidad.
Las fechas de inicio y terminacion de la accion no concuerda con el plan de riesgos.</t>
  </si>
  <si>
    <r>
      <t>Fue aprobada en Comité Institucional de  Gestión y Desempeño la  GUÍA PARA LA FORMULACIÓN Y EL SEGUIMIENTO DEL PLAN ESTRATEGICO INSTITUCIONAL - V3-,   mediante Resolución 0278 del 04 de marzo de 2020.</t>
    </r>
    <r>
      <rPr>
        <sz val="14"/>
        <color rgb="FFFF0000"/>
        <rFont val="Arial Narrow"/>
        <family val="2"/>
      </rPr>
      <t xml:space="preserve">   </t>
    </r>
    <r>
      <rPr>
        <sz val="14"/>
        <rFont val="Arial Narrow"/>
        <family val="2"/>
      </rPr>
      <t xml:space="preserve">
2)Se construyó el </t>
    </r>
    <r>
      <rPr>
        <sz val="14"/>
        <color rgb="FFFF0000"/>
        <rFont val="Arial Narrow"/>
        <family val="2"/>
      </rPr>
      <t>documento  Propuesta de objetivos estratégicos 2020-2022</t>
    </r>
    <r>
      <rPr>
        <sz val="14"/>
        <rFont val="Arial Narrow"/>
        <family val="2"/>
      </rPr>
      <t>, el  cual contiene los lineamientos del Modelo integrado de Planeación y Gestión (MIPG)  alineado al PND, el cual se encuentra en revisión para someter a validación de los líderes y directivos de la entidad. 
EVIDENCIA: Documento Propuesta de objetivos estratégicos 2020-2022, https://drive.google.com/drive/folders/15dqBFTKoUaSRWxC1VCg-8DKAmZMOav0E</t>
    </r>
  </si>
  <si>
    <r>
      <t xml:space="preserve">Durante el 1er S-2020 se formularon y aprobaron mediante  Comité Institucional de Gestión y Desempeño los planes institucionales , en cumplimiento al   Decreto 612 de 2018.Evidencia que se puede cotejar en </t>
    </r>
    <r>
      <rPr>
        <sz val="14"/>
        <color theme="1"/>
        <rFont val="Arial"/>
        <family val="2"/>
      </rPr>
      <t>acta 0001 de 2020</t>
    </r>
    <r>
      <rPr>
        <sz val="14"/>
        <color rgb="FFFF0000"/>
        <rFont val="Arial"/>
        <family val="2"/>
      </rPr>
      <t xml:space="preserve">. </t>
    </r>
    <r>
      <rPr>
        <sz val="14"/>
        <rFont val="Arial"/>
        <family val="2"/>
      </rPr>
      <t>https://drive.google.com/drive/folders/15dqBFTKoUaSRWxC1VCg-8DKAmZMOav0E</t>
    </r>
  </si>
  <si>
    <r>
      <t xml:space="preserve">No se observa evidencia ni documentacion que acredite la gestion realizada, incumpliendo lo establecido en el decreto Decreto 403 del 16 de marzo del 2020, en su artículo 151. 
</t>
    </r>
    <r>
      <rPr>
        <sz val="14"/>
        <rFont val="Arial"/>
        <family val="2"/>
      </rPr>
      <t xml:space="preserve">
</t>
    </r>
  </si>
  <si>
    <t>La Oficina Asesora de Planeación y Sistemas actualizó la   GUÍA PARA LA FORMULACIÓN Y EL SEGUIMIENTO DEL PLAN ESTRATEGICO INSTITUCIONAL - V3-,   mediante Resolución 0278 del 04 de marzo de 2020, este documento compila lineamientos para la formulación de la planeación estratégica,  que estaba contemplados en el procedimiento procedimiento ESDESOPSPT01    FORMULACION Y SEGUIMIENTO DEL PLAN ESTRATEGICO, por tal motivo se realizará  la  solicitud  en el IV trimestres del año ante la Ofician Asesora de Planeación y Sistemas  para aprobación del Comité Institución de Gestión y Desempeño</t>
  </si>
  <si>
    <t xml:space="preserve">No se observa evidencia ni documentacion que acredite la gestion realizada, incumpliendo lo establecido en el decreto Decreto 403 del 16 de marzo del 2020, en su artículo 151. 
El porcentaje reportado se aparta de la realidad, se recomienda analizar que condiciones o patrones de medicion se encuentran en la Guia de las Politicas para la Adminsitración del Riesgo.  
</t>
  </si>
  <si>
    <r>
      <t>Para el III trimestre</t>
    </r>
    <r>
      <rPr>
        <sz val="14"/>
        <color rgb="FFFF0000"/>
        <rFont val="Arial"/>
        <family val="2"/>
      </rPr>
      <t xml:space="preserve"> </t>
    </r>
    <r>
      <rPr>
        <sz val="14"/>
        <color theme="1"/>
        <rFont val="Arial"/>
        <family val="2"/>
      </rPr>
      <t>se actualizo toda la documentación</t>
    </r>
    <r>
      <rPr>
        <sz val="14"/>
        <rFont val="Arial"/>
        <family val="2"/>
      </rPr>
      <t xml:space="preserve"> con respecto  a la </t>
    </r>
    <r>
      <rPr>
        <sz val="14"/>
        <color theme="1"/>
        <rFont val="Arial"/>
        <family val="2"/>
      </rPr>
      <t>metodología de indicadores de gestión</t>
    </r>
    <r>
      <rPr>
        <sz val="14"/>
        <rFont val="Arial"/>
        <family val="2"/>
      </rPr>
      <t xml:space="preserve"> (guía, procedimiento, formatos 3)para enviarse a revisión técnica la primera semana de octubre 2020.
</t>
    </r>
    <r>
      <rPr>
        <b/>
        <sz val="14"/>
        <rFont val="Arial"/>
        <family val="2"/>
      </rPr>
      <t>Las evidencias se observan en la carpeta de drive PLAN DE MANEJO DE RIESGOS - III TRIMESTRE - https://drive.google.com/drive/folders/1CGEk-BM3lxVvmDwkcQ0qMi4bUSalIFN1</t>
    </r>
  </si>
  <si>
    <r>
      <t>Para el III trimestre</t>
    </r>
    <r>
      <rPr>
        <sz val="14"/>
        <color rgb="FFFF0000"/>
        <rFont val="Arial"/>
        <family val="2"/>
      </rPr>
      <t xml:space="preserve"> </t>
    </r>
    <r>
      <rPr>
        <sz val="14"/>
        <color theme="1"/>
        <rFont val="Arial"/>
        <family val="2"/>
      </rPr>
      <t xml:space="preserve">se envió al correo institucional de todos FPS y se publicaron </t>
    </r>
    <r>
      <rPr>
        <sz val="14"/>
        <rFont val="Arial"/>
        <family val="2"/>
      </rPr>
      <t xml:space="preserve">piezas comunicativa sobre: como realizar un reporte efectivo de los planes institucionales en la intranet e inicio del correo institucional,  el concepto de autogestión y como desarrollarla en la gestión pública y concepto de autorregulación y su aplicación en la entidad.
</t>
    </r>
    <r>
      <rPr>
        <b/>
        <sz val="14"/>
        <rFont val="Arial"/>
        <family val="2"/>
      </rPr>
      <t>Las evidencias se observan en la carpeta de drive PLAN DE MANEJO DE RIESGOS - III TRIMESTRE - https://drive.google.com/drive/folders/1CGEk-BM3lxVvmDwkcQ0qMi4bUSalIFN1</t>
    </r>
  </si>
  <si>
    <t xml:space="preserve">Existe relación entre la actividad requerida, el avance presentado y la evidencia disponible en la carpeta drive.
</t>
  </si>
  <si>
    <r>
      <t>Para el III trimestre de la vigencia</t>
    </r>
    <r>
      <rPr>
        <sz val="14"/>
        <color rgb="FFFF0000"/>
        <rFont val="Arial"/>
        <family val="2"/>
      </rPr>
      <t xml:space="preserve"> </t>
    </r>
    <r>
      <rPr>
        <sz val="14"/>
        <color theme="1"/>
        <rFont val="Arial"/>
        <family val="2"/>
      </rPr>
      <t>se realizaron mesas de trabajo con Camilo José</t>
    </r>
    <r>
      <rPr>
        <sz val="14"/>
        <rFont val="Arial"/>
        <family val="2"/>
      </rPr>
      <t xml:space="preserve"> el revisor técnico del </t>
    </r>
    <r>
      <rPr>
        <sz val="14"/>
        <color theme="1"/>
        <rFont val="Arial"/>
        <family val="2"/>
      </rPr>
      <t>procedimiento</t>
    </r>
    <r>
      <rPr>
        <sz val="14"/>
        <color rgb="FFFF0000"/>
        <rFont val="Arial"/>
        <family val="2"/>
      </rPr>
      <t xml:space="preserve"> </t>
    </r>
    <r>
      <rPr>
        <sz val="14"/>
        <color theme="1"/>
        <rFont val="Arial"/>
        <family val="2"/>
      </rPr>
      <t xml:space="preserve"> Elaboracion Informe de Desempeño Institucional</t>
    </r>
    <r>
      <rPr>
        <sz val="14"/>
        <color rgb="FFFF0000"/>
        <rFont val="Arial"/>
        <family val="2"/>
      </rPr>
      <t xml:space="preserve"> </t>
    </r>
    <r>
      <rPr>
        <sz val="14"/>
        <rFont val="Arial"/>
        <family val="2"/>
      </rPr>
      <t xml:space="preserve"> - PEMYMOPSPT04 para realizar ajustes y a su vez se envió a revisión técnica para  actualización el formato INFORME DE DESEMPEÑO SEMESTRAL -  PEMYMOPSFO07.
</t>
    </r>
    <r>
      <rPr>
        <b/>
        <sz val="16"/>
        <rFont val="Arial Narrow"/>
        <family val="2"/>
      </rPr>
      <t xml:space="preserve">Las evidencias se observan en la carpeta de drive PLAN DE MANEJO DE RIESGOS - III TRIMESTRE - </t>
    </r>
    <r>
      <rPr>
        <b/>
        <sz val="14"/>
        <rFont val="Arial"/>
        <family val="2"/>
      </rPr>
      <t>https://drive.google.com/drive/folders/1CGEk-BM3lxVvmDwkcQ0qMi4bUSalIFN1</t>
    </r>
  </si>
  <si>
    <t xml:space="preserve">Existe relación entre la actividad requerida, el avance presentado y la evidencia disponible en la carpeta drive.
No se evidencia en la carpeta drive la solicitud de actualizacion del procedimiento ELABORACION INFORME DE DESEMPEÑO INSTITUCIONAL - PEMYMOPSPT04  
</t>
  </si>
  <si>
    <r>
      <t xml:space="preserve">Existe relación entre la actividad requerida, el avance presentado y la evidencia disponible en la carpeta drive.
</t>
    </r>
    <r>
      <rPr>
        <sz val="14"/>
        <color theme="1"/>
        <rFont val="Arial"/>
        <family val="2"/>
      </rPr>
      <t>No se evidencia en la carpeta drive la solicitud de actualizacion del procedimiento ELABORACION INFORME DE DESEMPEÑO INSTITUCIONAL - PEMYMOPSPT04</t>
    </r>
    <r>
      <rPr>
        <sz val="14"/>
        <color rgb="FFFF0000"/>
        <rFont val="Arial"/>
        <family val="2"/>
      </rPr>
      <t xml:space="preserve"> </t>
    </r>
  </si>
  <si>
    <r>
      <t xml:space="preserve">Para el III trimestre </t>
    </r>
    <r>
      <rPr>
        <sz val="14"/>
        <color theme="1"/>
        <rFont val="Arial"/>
        <family val="2"/>
      </rPr>
      <t>se actualizo toda la documentación</t>
    </r>
    <r>
      <rPr>
        <sz val="14"/>
        <rFont val="Arial"/>
        <family val="2"/>
      </rPr>
      <t xml:space="preserve"> con respecto  a la metodología de indicadores de gestión (guía, procedimiento, formatos 3)para enviarse a revisión técnica la primera semana de octubre 2020.
</t>
    </r>
    <r>
      <rPr>
        <b/>
        <sz val="14"/>
        <rFont val="Arial"/>
        <family val="2"/>
      </rPr>
      <t>Las evidencias se observan en la carpeta de drive PLAN DE MANEJO DE RIESGOS - III TRIMESTRE - https://drive.google.com/drive/folders/1CGEk-BM3lxVvmDwkcQ0qMi4bUSalIFN1</t>
    </r>
  </si>
  <si>
    <r>
      <t xml:space="preserve">Para el III trimestre se actualizo toda la documentación con respecto  a la metodología de indicadores de gestión para enviarse a revisión técnica la primera semana de octubre 2020.
</t>
    </r>
    <r>
      <rPr>
        <sz val="14"/>
        <color theme="1"/>
        <rFont val="Arial"/>
        <family val="2"/>
      </rPr>
      <t>1. PEMYMOPSFO03 - FORMATO MATRIZ AGREGADA DE INDICADORES  ESTRATÉGICOS: modificación</t>
    </r>
    <r>
      <rPr>
        <sz val="14"/>
        <rFont val="Arial"/>
        <family val="2"/>
      </rPr>
      <t xml:space="preserve">
2. PEMYMOPSFO04 - FORMATO MATRIZ AGREGADA DE INDICADORES  POR PROCESO: eliminación
</t>
    </r>
    <r>
      <rPr>
        <sz val="14"/>
        <color theme="1"/>
        <rFont val="Arial"/>
        <family val="2"/>
      </rPr>
      <t>3. PEMYMOPSPT03 - PROCEDIMIENTO SEGUIMIENTO Y MEDICIÓN A TRAVES DE INDICADORES: modificación</t>
    </r>
    <r>
      <rPr>
        <sz val="14"/>
        <rFont val="Arial"/>
        <family val="2"/>
      </rPr>
      <t xml:space="preserve">
</t>
    </r>
    <r>
      <rPr>
        <sz val="14"/>
        <color theme="1"/>
        <rFont val="Arial"/>
        <family val="2"/>
      </rPr>
      <t>4. PEMYMOPSGS01 - GUÍA FORMULACION Y ADMINISTRACION DE INDICADORES: modificación</t>
    </r>
    <r>
      <rPr>
        <sz val="14"/>
        <rFont val="Arial"/>
        <family val="2"/>
      </rPr>
      <t xml:space="preserve">
5. PEMYMOPSFO02 - </t>
    </r>
    <r>
      <rPr>
        <sz val="14"/>
        <color theme="1"/>
        <rFont val="Arial"/>
        <family val="2"/>
      </rPr>
      <t>FORMATO HOJA DE VIDA DEL INDICADOR</t>
    </r>
    <r>
      <rPr>
        <sz val="14"/>
        <rFont val="Arial"/>
        <family val="2"/>
      </rPr>
      <t xml:space="preserve">: modificación
</t>
    </r>
    <r>
      <rPr>
        <b/>
        <sz val="14"/>
        <rFont val="Arial"/>
        <family val="2"/>
      </rPr>
      <t>Las evidencias se observan en la carpeta de drive PLAN DE MANEJO DE RIESGOS - III TRIMESTRE - https://drive.google.com/drive/folders/1CGEk-BM3lxVvmDwkcQ0qMi4bUSalIFN1</t>
    </r>
  </si>
  <si>
    <t xml:space="preserve">El porcentaje de avance se aparta de la realidad, teniendo en cuenta que el producto es un informe por tal razon no se puede medir o tener un avance especifico para el trimestre. </t>
  </si>
  <si>
    <r>
      <t xml:space="preserve">Se solicitó apoyo en capacitaciones al DAFP, donde enviaron cronograma de capacitaciones mediante </t>
    </r>
    <r>
      <rPr>
        <sz val="14"/>
        <color theme="1"/>
        <rFont val="Arial"/>
        <family val="2"/>
      </rPr>
      <t>oficio no.: 20205000268271 - 2020-06-19</t>
    </r>
    <r>
      <rPr>
        <sz val="14"/>
        <rFont val="Arial"/>
        <family val="2"/>
      </rPr>
      <t xml:space="preserve">, la cual programaron las set capacitaciones:
1. RIESGOS DE GESTION – 01-07-2020 – DE 9 A 11 AM: OK
2. GUIA DE AUDITORIAS PARA ENTIDADES PUBLICAS V.3 - 23-07-2020 -DE  9 A 12 M: aplazada para el 04-08-2020: OK
3. ASESORIA REDISEÑO INSTITUCIONAL – ANALISIS CONTEXTO INTERNO Y EXTERNO – 26-08-2020 - DE 9 A 10 AM: OK
4. ASESORIA REDISEÑO INSTITUCIONAL – DISEÑO PROPUESTA DE MEJORA I PARTE – 09-09-2020 - DE 9 A 11 AM: OK
5. ASESORIA REDISEÑO INSTITUCIONAL – DISEÑO PROPUESTA DE MEJORA II PARTE – 23-09-2020 - DE 9 A 11 AM: OK
6. DIMENSION CONTROL INTERNO - 23-10-2020 - DE 9 A 12 M.
7. DIMENSION EVALUACION DE RESULTADOS - INDICADORES DE GESTION – 27-10-2020 – 9 A 12 M
8. CAPACITACION GESTION DEL RIESGO – 20-11-2020 – DE 9 A 12 M.
</t>
    </r>
    <r>
      <rPr>
        <b/>
        <sz val="14"/>
        <rFont val="Arial"/>
        <family val="2"/>
      </rPr>
      <t>Las evidencias se observan en la carpeta de drive PLAN DE MANEJO DE RIESGOS - III TRIMESTRE - https://drive.google.com/drive/folders/1CGEk-BM3lxVvmDwkcQ0qMi4bUSalIFN1</t>
    </r>
  </si>
  <si>
    <t xml:space="preserve">Se esta actualizando el procedimiento ESDESOPSPT08 Formulación y Presentación del Anteproyecto de Presupuesto, el cual el fue enviado mediante correo electrónico a la Subdirección Financiera para surtir el trámite de trazabilidad,  una vez pase esta etapa se procederá a radicar oficialmente en la Oficina Asesora de Planeación y Sistemas
EVIDENCIA: https://drive.google.com/drive/folders/15dqBFTKoUaSRWxC1VCg-8DKAmZMOav0E
</t>
  </si>
  <si>
    <r>
      <t xml:space="preserve">Existe relación entre la actividad requerida, el avance presentado y la evidencia disponible en la carpeta drive. </t>
    </r>
    <r>
      <rPr>
        <sz val="14"/>
        <color rgb="FFFF0000"/>
        <rFont val="Arial"/>
        <family val="2"/>
      </rPr>
      <t/>
    </r>
  </si>
  <si>
    <t xml:space="preserve">
01/06/2020
</t>
  </si>
  <si>
    <r>
      <t>Para el III trimestre de la vigencia se realizó actualización a los siguientes procedimientos los cuales se encuentran en proceso de revisión técnica:
1. ELABORACION INFORME DE DESEMPEÑO INSTITUCIONAL - PEMYMOPSPT04</t>
    </r>
    <r>
      <rPr>
        <sz val="14"/>
        <color rgb="FFFF0000"/>
        <rFont val="Arial"/>
        <family val="2"/>
      </rPr>
      <t xml:space="preserve"> </t>
    </r>
    <r>
      <rPr>
        <sz val="14"/>
        <rFont val="Arial"/>
        <family val="2"/>
      </rPr>
      <t xml:space="preserve">
2. SEGUIMIENTO Y MEDICIÓN A TRAVES DE INDICADORES DE GESTION - PEMYMOPSPT03
</t>
    </r>
    <r>
      <rPr>
        <b/>
        <sz val="14"/>
        <rFont val="Arial"/>
        <family val="2"/>
      </rPr>
      <t>Las evidencias se observan en la carpeta de drive PLAN DE MANEJO DE RIESGOS - III TRIMESTRE - https://drive.google.com/drive/folders/1CGEk-BM3lxVvmDwkcQ0qMi4bUSalIFN1</t>
    </r>
  </si>
  <si>
    <r>
      <t>Se realizaron un total de 397 encuestas con resultado satisfactorio de acuerdo a la percepcion  que tienen los usuarios del servicio que se brinda en la entidad. Dicha evidencia se encuentra consignada en el drive, carpeta Encuestas de satisfaccion: https://drive.google.com/drive/folders/1CDIH21cYxH66FENoN7CbGgxADv-7DdYC
El dia 25 de septiembre de 2020 se recibió capacitación  acerca de los Protocolos de Atencion al Ciudadano. El Acta de Capacitación se encuentra consignada en  el drive https://drive.google.com/drive/folders/1CDIH21cYxH66FENoN7CbGgxADv-7DdY</t>
    </r>
    <r>
      <rPr>
        <sz val="14"/>
        <color theme="1"/>
        <rFont val="Arial"/>
        <family val="2"/>
      </rPr>
      <t xml:space="preserve"> </t>
    </r>
  </si>
  <si>
    <t>La entidad contrato una funcionaria Giuliana Dchardi por medio del Contrato 277 de 2020 y Tatiana Valencia por medio del Contrato 290 de 2020,  la cual ya se encuentra ejerciendo labores en el departamento de Atencion al Ciudadano. Dicha evidencia se encuentra consignada en la carperta drive https://drive.google.com/drive/folders/1CDIH21cYxH66FENoN7CbGgxADv-7DdYC</t>
  </si>
  <si>
    <r>
      <t>El día 25 de septiembre de 2020  se recibió capacitación acerca de atención y manejo a usuarios insatisfechos.</t>
    </r>
    <r>
      <rPr>
        <sz val="14"/>
        <color theme="1"/>
        <rFont val="Arial"/>
        <family val="2"/>
      </rPr>
      <t xml:space="preserve"> La lista de asistencia se encuentra consignada en  el correo electrónico</t>
    </r>
    <r>
      <rPr>
        <sz val="14"/>
        <color rgb="FFFF0000"/>
        <rFont val="Arial"/>
        <family val="2"/>
      </rPr>
      <t xml:space="preserve"> </t>
    </r>
    <r>
      <rPr>
        <sz val="14"/>
        <rFont val="Arial"/>
        <family val="2"/>
      </rPr>
      <t>atencionalciudadano@fps.gov.co: https://drive.google.com/drive/folders/1CDIH21cYxH66FENoN7CbGgxADv-7DdYC</t>
    </r>
  </si>
  <si>
    <r>
      <t xml:space="preserve">Se realizo PLAN DE CONTIGENCIA del DECRETO 642 DE 2019, el cual tiene por finalidad atender al pago de sentencias judiciales en las que fue condenado el Fondo de Pasivo Social con el fin de realizar la cancelacion de los valores. </t>
    </r>
    <r>
      <rPr>
        <sz val="14"/>
        <color rgb="FFFF0000"/>
        <rFont val="Arial"/>
        <family val="2"/>
      </rPr>
      <t xml:space="preserve">Se consolido la base de datos </t>
    </r>
    <r>
      <rPr>
        <sz val="14"/>
        <rFont val="Arial"/>
        <family val="2"/>
      </rPr>
      <t>que sirve de soporte. Se puede evidenciar en el drive https://drive.google.com/drive/u/0/folders/1siRQIsOpfd1PJ_BOP_J5X8vVyAvNLkKE.</t>
    </r>
  </si>
  <si>
    <t>El proceso Atencion al Ciudadano realiza consolidacion en la base de datos (excel) a cada una de las PQRSD que llegan a la entidad por medio del formato de seguimiento MIAACGDCAF043. Evidencia consignada en la carpeta 220 7904 PQR Supersalud 2020. y en drive https://drive.google.com/drive/folders/1CDIH21cYxH66FENoN7CbGgxADv-7DdY</t>
  </si>
  <si>
    <r>
      <t xml:space="preserve">El proceso de atención al ciudadano realiza seguimiento a cada una de las PQRSD que llegan a la Entidad, por medio del </t>
    </r>
    <r>
      <rPr>
        <sz val="14"/>
        <color theme="1"/>
        <rFont val="Arial"/>
        <family val="2"/>
      </rPr>
      <t>formato MIAACGCDFO43 de seguimiento</t>
    </r>
    <r>
      <rPr>
        <sz val="14"/>
        <rFont val="Arial"/>
        <family val="2"/>
      </rPr>
      <t>, enviando correos  electrónicos por medio de quejasyreclamos@fps.gov.co  dos veces a la semana a las divisiones que tengas PQRSD pendientes por responder.Evidencia consignada en el correo de las contratistas del proceso de atención al ciudadano.: https://drive.google.com/drive/folders/1CDIH21cYxH66FENoN7CbGgxADv-7DdYC</t>
    </r>
  </si>
  <si>
    <t xml:space="preserve">El proceso de atención al ciudadano realiza seguimiento a cada una de las PQRSD que llegan a la Entidad, por medio del formato MIAACGCDFO43 de seguimiento, enviando correos  electrónicos por medio de quejasyreclamos@fps.gov.co  dos veces a la semana a las divisiones que tengas PQRSD pendientes por responder.Evidencia consignada en el correo de las contratistas del proceso de atención al ciudadano.: https://drive.google.com/drive/folders/1CDIH21cYxH66FENoN7CbGgxADv-7DdYC </t>
  </si>
  <si>
    <t>El proceso de atención al ciudadano realiza seguimiento a cada una de las PQRSD que llegan a la Entidad, por medio del formato MIAACGCDFO43 de seguimiento, enviando correos  electrónicos por medio de quejasyreclamos@fps.gov.co  dos veces a la semana a las divisiones que tengas PQRSD pendientes por responder.Evidencia consignada en el correo de las contratistas del proceso de atención al ciudadano.: https://drive.google.com/drive/folders/1CDIH21cYxH66FENoN7CbGgxADv-7DdYC</t>
  </si>
  <si>
    <r>
      <t>Se está realizando la actualización del</t>
    </r>
    <r>
      <rPr>
        <sz val="14"/>
        <color rgb="FFFF0000"/>
        <rFont val="Arial Narrow"/>
        <family val="2"/>
      </rPr>
      <t xml:space="preserve"> </t>
    </r>
    <r>
      <rPr>
        <sz val="14"/>
        <color theme="1"/>
        <rFont val="Arial Narrow"/>
        <family val="2"/>
      </rPr>
      <t>procedimiento  de asignación y rotación de equipos de computo, sin embargo, no se ha incluido la validación definida para radicar a revisión técnica. Lo cuál se realizara durante la segunda semana de octubre-2020. Evidencia en drive: https://drive.google.com/drive/folders/1Qcs2csykZ4L1AnxO9sF4fn8q-das7_eI?usp=sharing</t>
    </r>
  </si>
  <si>
    <t>Semanalmente se realiza el seguimiento a las actividades asignadas a los contratistas a través del informe semanal de cada contratistas y a su vez se genera retroalimentación por la jefe de la oficina asesora de planeación y sistemas; posteriormente se realiza un informe consolidado de la gestión de OPS, el cual tiene un apartado sobre TICS. La evidencia se encuentra en el drive: https://drive.google.com/drive/folders/1Qcs2csykZ4L1AnxO9sF4fn8q-das7_eI?usp=sharing</t>
  </si>
  <si>
    <r>
      <t>Para este periodo</t>
    </r>
    <r>
      <rPr>
        <sz val="14"/>
        <color rgb="FFFF0000"/>
        <rFont val="Arial"/>
        <family val="2"/>
      </rPr>
      <t xml:space="preserve"> no se presentaron usuarios insatifechos</t>
    </r>
    <r>
      <rPr>
        <sz val="14"/>
        <color theme="1"/>
        <rFont val="Arial"/>
        <family val="2"/>
      </rPr>
      <t xml:space="preserve">. Evidencia consignada en Informe de Satisfacción al Ciudadano. Evidencia consignada en https://drive.google.com/drive/folders/1CDIH21cYxH66FENoN7CbGgxADv-7DdYC </t>
    </r>
  </si>
  <si>
    <t xml:space="preserve">El levantamiento de las Tablas de Retención Documental se realizó en conjunto con la empresa Salvar Archivos en el año 2019, adicionalmente, fueron aprobadas por el FPS mediante acta N° 024 de 2019. Evidencia consignada en https://drive.google.com/drive/folders/1XnEvCwGD0BXaNDENb-9W1mIR0gvMqKkj.  </t>
  </si>
  <si>
    <r>
      <t xml:space="preserve">Las Tablas de Retencion Documental fueron aprobadas por el Comité de Desempeño el 31 de diciembre de 2019 mediante </t>
    </r>
    <r>
      <rPr>
        <sz val="14"/>
        <color theme="1"/>
        <rFont val="Arial"/>
        <family val="2"/>
      </rPr>
      <t>Acta No.  024 DE 2019</t>
    </r>
    <r>
      <rPr>
        <sz val="14"/>
        <color rgb="FFFF0000"/>
        <rFont val="Arial"/>
        <family val="2"/>
      </rPr>
      <t xml:space="preserve"> </t>
    </r>
    <r>
      <rPr>
        <sz val="14"/>
        <rFont val="Arial"/>
        <family val="2"/>
      </rPr>
      <t>. El dia 8 de febrero de 2020 fueron enviadas al Archivo General de la Nacion las TRD para aprobacion. El 28 de abril de 2020 se recibio informe del AGN para realizar ajustes. El 29 de septiembre de 20202 se envio coreo electronico al AGN para dar impulso al proceso. A la fecha nos encontramos a la espera de dicha aprobacion. Evidencia consignada en el drive https://drive.google.com/drive/folders/1XnEvCwGD0BXaNDENb-9W1mIR0gvMqKkj.</t>
    </r>
  </si>
  <si>
    <r>
      <t xml:space="preserve">Para realizar el cronograma de trabajo, es necesario tener las TRD aprobadas por al AGN. Las Tablas de Retencion Documental fueron aprobadas por el Comité de Desempeño el 31 de diciembre de 2019 </t>
    </r>
    <r>
      <rPr>
        <sz val="14"/>
        <color theme="1"/>
        <rFont val="Arial"/>
        <family val="2"/>
      </rPr>
      <t>mediante Acta No.  024 DE 2019 .</t>
    </r>
    <r>
      <rPr>
        <sz val="14"/>
        <rFont val="Arial"/>
        <family val="2"/>
      </rPr>
      <t xml:space="preserve"> El dia 8 de febrero de 2020 fueron enviadas al Archivo General de la Nacion las TRD para aprobacion. El 28 de abril de 2020 se recibio informe del AGN para realizar ajustes. El 29 de septiembre de 20202 se envio coreo electronico al AGN para dar impulso al proceso. A la fecha nos encontramos a la espera de dicha aprobacion. Evidencia consignada en el drive https://drive.google.com/drive/folders/1XnEvCwGD0BXaNDENb-9W1mIR0gvMqKkj.</t>
    </r>
  </si>
  <si>
    <r>
      <t>Para realizar la actualización de los Archivos fisicos y solicitud de presupuesto para contratación de personal, es necesario tener las TRD aprobadas por al AGN. Las Tablas de Retencion Documental fueron aprobadas por el Comité de Desempeño el 31 de diciembre de 2019</t>
    </r>
    <r>
      <rPr>
        <sz val="14"/>
        <color theme="1"/>
        <rFont val="Arial"/>
        <family val="2"/>
      </rPr>
      <t xml:space="preserve"> mediante Acta No.  024 DE 2019 .</t>
    </r>
    <r>
      <rPr>
        <sz val="14"/>
        <rFont val="Arial"/>
        <family val="2"/>
      </rPr>
      <t xml:space="preserve"> El dia 8 de febrero de 2020 fueron enviadas al Archivo General de la Nacion las TRD para aprobación. El 28 de abril de 2020 se recibio informe del AGN para realizar ajustes. El 29 de septiembre de 20202 se envio correo electrónico al AGN para dar impulso al proceso. A la fecha nos encontramos a la espera de dicha aprobacion. Evidencia consignada en el drive https://drive.google.com/drive/folders/1XnEvCwGD0BXaNDENb-9W1mIR0gvMqKkj.</t>
    </r>
  </si>
  <si>
    <r>
      <t xml:space="preserve">Gestión Documental realizó socialización del RENDEL (video de planos en 3D) al Secretario General, en donde se muestra la propuesta de la ubicación y mejora del archivo central. </t>
    </r>
    <r>
      <rPr>
        <sz val="14"/>
        <color theme="1"/>
        <rFont val="Arial"/>
        <family val="2"/>
      </rPr>
      <t>Esta socialización se realizó el 30 de septiembre de 2020</t>
    </r>
    <r>
      <rPr>
        <sz val="14"/>
        <color rgb="FFFF0000"/>
        <rFont val="Arial"/>
        <family val="2"/>
      </rPr>
      <t xml:space="preserve"> </t>
    </r>
    <r>
      <rPr>
        <sz val="14"/>
        <rFont val="Arial"/>
        <family val="2"/>
      </rPr>
      <t>a travez de Hangouts. https://drive.google.com/drive/folders/1XnEvCwGD0BXaNDENb-9W1mIR0gvMqKkj.</t>
    </r>
  </si>
  <si>
    <r>
      <t xml:space="preserve">Se realizó </t>
    </r>
    <r>
      <rPr>
        <sz val="14"/>
        <color theme="1"/>
        <rFont val="Arial"/>
        <family val="2"/>
      </rPr>
      <t xml:space="preserve">seguimiento a los compromisos pactados </t>
    </r>
    <r>
      <rPr>
        <sz val="14"/>
        <rFont val="Arial"/>
        <family val="2"/>
      </rPr>
      <t>con los contratistas delegados para procesos de calidad y archivo. Evidencia consignada en  https://drive.google.com/drive/folders/1XnEvCwGD0BXaNDENb-9W1mIR0gvMqKkj.</t>
    </r>
  </si>
  <si>
    <r>
      <t>Las Tablas de Retencion Documental, estas  fueron aprobadas por el Comité de Desempeño el 31 de diciembre de 2019</t>
    </r>
    <r>
      <rPr>
        <sz val="14"/>
        <color theme="1"/>
        <rFont val="Arial"/>
        <family val="2"/>
      </rPr>
      <t xml:space="preserve"> mediante Acta No.  024 DE 2019</t>
    </r>
    <r>
      <rPr>
        <sz val="14"/>
        <rFont val="Arial"/>
        <family val="2"/>
      </rPr>
      <t xml:space="preserve"> . El dia 8 de febrero de 2020 fueron enviadas al Archivo General de la Nacion las TRD para aprobación. El 28 de abril de 2020 se recibió informe del AGN para realizar ajustes. El 29 de septiembre de 2020 se envió coreo electrónico al AGN para dar impulso al proceso. A la fecha nos encontramos a la espera de dicha aprobación. Evidencia consignada en el drive https://drive.google.com/drive/folders/1XnEvCwGD0BXaNDENb-9W1mIR0gvMqKkj.</t>
    </r>
  </si>
  <si>
    <r>
      <t xml:space="preserve">Para realizar el plan de trabajo es necesario tener las TRD aprobadas y adicional a esto, las Transferencias Documentales se encuentran suspendidas de acuerdo a la </t>
    </r>
    <r>
      <rPr>
        <sz val="14"/>
        <color theme="1"/>
        <rFont val="Arial"/>
        <family val="2"/>
      </rPr>
      <t>Resolucion 2545 del 23 de octubre de 2019</t>
    </r>
    <r>
      <rPr>
        <sz val="14"/>
        <rFont val="Arial"/>
        <family val="2"/>
      </rPr>
      <t xml:space="preserve">, firmada por el Director de la Entidad.  Evidencia consignada en https://drive.google.com/drive/folders/1XnEvCwGD0BXaNDENb-9W1mIR0gvMqKkj.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</si>
</sst>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d/m/yy;@"/>
    <numFmt numFmtId="166" formatCode="d/mm/yyyy;@"/>
  </numFmts>
  <fonts count="25"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2"/>
      <color theme="1"/>
      <name val="Arial"/>
      <family val="2"/>
    </font>
    <font>
      <sz val="12"/>
      <color theme="1"/>
      <name val="Calibri"/>
      <family val="2"/>
      <scheme val="minor"/>
    </font>
    <font>
      <sz val="14"/>
      <color theme="1"/>
      <name val="Arial Narrow"/>
      <family val="2"/>
    </font>
    <font>
      <sz val="16"/>
      <name val="Arial Narrow"/>
      <family val="2"/>
    </font>
    <font>
      <sz val="14"/>
      <color rgb="FFFF0000"/>
      <name val="Arial"/>
      <family val="2"/>
    </font>
    <font>
      <sz val="14"/>
      <color rgb="FFFF0000"/>
      <name val="Arial Narrow"/>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cellStyleXfs>
  <cellXfs count="550">
    <xf numFmtId="0" fontId="0" fillId="0" borderId="0" xfId="0"/>
    <xf numFmtId="164"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3"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0" borderId="16"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8" fillId="0" borderId="17" xfId="0" applyFont="1" applyBorder="1" applyAlignment="1" applyProtection="1">
      <alignment horizontal="justify" vertical="center"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4"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 xfId="0" applyFont="1" applyBorder="1" applyAlignment="1" applyProtection="1">
      <alignment horizontal="center" vertical="center" textRotation="90" wrapText="1"/>
      <protection hidden="1"/>
    </xf>
    <xf numFmtId="0" fontId="10" fillId="0" borderId="1" xfId="1" applyFont="1" applyFill="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8"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5" fontId="8" fillId="0" borderId="13" xfId="0" applyNumberFormat="1"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4"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5"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0" borderId="1" xfId="1" applyFont="1" applyFill="1" applyBorder="1" applyAlignment="1" applyProtection="1">
      <alignment horizontal="justify" vertical="center" wrapText="1"/>
      <protection hidden="1"/>
    </xf>
    <xf numFmtId="0" fontId="8" fillId="4" borderId="1" xfId="0" applyFont="1" applyFill="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center" wrapText="1"/>
      <protection hidden="1"/>
    </xf>
    <xf numFmtId="165" fontId="8" fillId="0" borderId="18"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5"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5"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5"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4" fontId="6" fillId="0" borderId="0" xfId="2" applyNumberFormat="1" applyFont="1" applyAlignment="1" applyProtection="1">
      <alignment horizontal="center" vertical="center" wrapText="1"/>
      <protection hidden="1"/>
    </xf>
    <xf numFmtId="166" fontId="8" fillId="0" borderId="13" xfId="0" applyNumberFormat="1" applyFont="1" applyBorder="1" applyAlignment="1" applyProtection="1">
      <alignment horizontal="justify" vertical="top" wrapText="1"/>
      <protection hidden="1"/>
    </xf>
    <xf numFmtId="0" fontId="8" fillId="4" borderId="1" xfId="0" applyFont="1" applyFill="1" applyBorder="1" applyAlignment="1" applyProtection="1">
      <alignment horizontal="justify" vertical="top" wrapText="1"/>
      <protection hidden="1"/>
    </xf>
    <xf numFmtId="166" fontId="8" fillId="0" borderId="1" xfId="0" applyNumberFormat="1" applyFont="1" applyBorder="1" applyAlignment="1" applyProtection="1">
      <alignment horizontal="justify" vertical="top" wrapText="1"/>
      <protection hidden="1"/>
    </xf>
    <xf numFmtId="165" fontId="13" fillId="4" borderId="13" xfId="0" applyNumberFormat="1" applyFont="1" applyFill="1" applyBorder="1" applyAlignment="1" applyProtection="1">
      <alignment horizontal="justify" vertical="center" wrapText="1"/>
      <protection hidden="1"/>
    </xf>
    <xf numFmtId="0" fontId="13" fillId="4" borderId="1" xfId="0" applyFont="1" applyFill="1" applyBorder="1" applyAlignment="1" applyProtection="1">
      <alignment horizontal="justify" vertical="center" wrapText="1"/>
      <protection hidden="1"/>
    </xf>
    <xf numFmtId="165"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4" fillId="8" borderId="1" xfId="0" applyFont="1" applyFill="1" applyBorder="1" applyAlignment="1" applyProtection="1">
      <alignment horizontal="center" vertical="center" wrapText="1"/>
      <protection hidden="1"/>
    </xf>
    <xf numFmtId="165" fontId="8" fillId="0" borderId="25" xfId="0" applyNumberFormat="1" applyFont="1" applyBorder="1" applyAlignment="1" applyProtection="1">
      <alignment horizontal="justify" vertical="top" wrapText="1"/>
      <protection hidden="1"/>
    </xf>
    <xf numFmtId="165"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5" fontId="8" fillId="0" borderId="26" xfId="0" applyNumberFormat="1" applyFont="1" applyBorder="1" applyAlignment="1" applyProtection="1">
      <alignment horizontal="justify" vertical="center" wrapText="1"/>
      <protection hidden="1"/>
    </xf>
    <xf numFmtId="165"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5" fontId="13" fillId="4" borderId="2" xfId="0" applyNumberFormat="1" applyFont="1" applyFill="1" applyBorder="1" applyAlignment="1" applyProtection="1">
      <alignment horizontal="justify" vertical="center" wrapText="1"/>
      <protection hidden="1"/>
    </xf>
    <xf numFmtId="165" fontId="13" fillId="0" borderId="30"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7" borderId="13" xfId="0" applyFont="1" applyFill="1" applyBorder="1" applyAlignment="1" applyProtection="1">
      <alignment horizontal="center" vertical="center" wrapText="1"/>
      <protection hidden="1"/>
    </xf>
    <xf numFmtId="0" fontId="6" fillId="7" borderId="18" xfId="0" applyFont="1" applyFill="1" applyBorder="1" applyAlignment="1" applyProtection="1">
      <alignment horizontal="center" vertical="center" wrapText="1"/>
      <protection hidden="1"/>
    </xf>
    <xf numFmtId="0" fontId="9" fillId="0" borderId="0" xfId="0" applyFont="1" applyBorder="1" applyAlignment="1" applyProtection="1">
      <alignment vertical="center" wrapText="1"/>
      <protection hidden="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165" fontId="8" fillId="0" borderId="3" xfId="0" applyNumberFormat="1" applyFont="1" applyBorder="1" applyAlignment="1" applyProtection="1">
      <alignment horizontal="justify" vertical="center" wrapText="1"/>
      <protection hidden="1"/>
    </xf>
    <xf numFmtId="165" fontId="8" fillId="0" borderId="34" xfId="0" applyNumberFormat="1" applyFont="1" applyBorder="1" applyAlignment="1" applyProtection="1">
      <alignment horizontal="justify" vertical="center" wrapText="1"/>
      <protection hidden="1"/>
    </xf>
    <xf numFmtId="165" fontId="8" fillId="0" borderId="27" xfId="0" applyNumberFormat="1" applyFont="1" applyBorder="1" applyAlignment="1" applyProtection="1">
      <alignment horizontal="justify" vertical="center" wrapText="1"/>
      <protection hidden="1"/>
    </xf>
    <xf numFmtId="0" fontId="8" fillId="0" borderId="27" xfId="0" applyFont="1" applyBorder="1" applyAlignment="1" applyProtection="1">
      <alignment horizontal="justify" vertical="center" wrapText="1"/>
      <protection hidden="1"/>
    </xf>
    <xf numFmtId="0" fontId="8" fillId="0" borderId="3" xfId="0" applyFont="1" applyBorder="1" applyAlignment="1" applyProtection="1">
      <alignment horizontal="justify" vertical="center" wrapText="1"/>
      <protection hidden="1"/>
    </xf>
    <xf numFmtId="0" fontId="8" fillId="0" borderId="34" xfId="0" applyFont="1" applyBorder="1" applyAlignment="1" applyProtection="1">
      <alignment horizontal="justify" vertical="center" wrapText="1"/>
      <protection hidden="1"/>
    </xf>
    <xf numFmtId="165" fontId="8" fillId="0" borderId="35" xfId="0" applyNumberFormat="1" applyFont="1" applyBorder="1" applyAlignment="1" applyProtection="1">
      <alignment horizontal="justify" vertical="center" wrapText="1"/>
      <protection hidden="1"/>
    </xf>
    <xf numFmtId="165" fontId="8" fillId="0" borderId="36" xfId="0" applyNumberFormat="1" applyFont="1" applyBorder="1" applyAlignment="1" applyProtection="1">
      <alignment horizontal="justify" vertical="center" wrapText="1"/>
      <protection hidden="1"/>
    </xf>
    <xf numFmtId="165" fontId="8" fillId="0" borderId="37" xfId="0" applyNumberFormat="1"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6"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166" fontId="8" fillId="4" borderId="1" xfId="0" applyNumberFormat="1" applyFont="1" applyFill="1" applyBorder="1" applyAlignment="1" applyProtection="1">
      <alignment horizontal="justify" vertical="top" wrapText="1"/>
      <protection hidden="1"/>
    </xf>
    <xf numFmtId="0" fontId="8" fillId="0" borderId="7"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0" fontId="8" fillId="0" borderId="25"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top" wrapText="1"/>
      <protection hidden="1"/>
    </xf>
    <xf numFmtId="0" fontId="8" fillId="0" borderId="45" xfId="0" applyFont="1" applyBorder="1" applyAlignment="1" applyProtection="1">
      <alignment horizontal="justify" vertical="center" wrapText="1"/>
      <protection hidden="1"/>
    </xf>
    <xf numFmtId="166" fontId="8" fillId="0" borderId="1" xfId="0" applyNumberFormat="1" applyFont="1" applyBorder="1" applyAlignment="1" applyProtection="1">
      <alignment vertical="top" wrapText="1"/>
      <protection hidden="1"/>
    </xf>
    <xf numFmtId="165"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24" xfId="0" applyFont="1" applyBorder="1" applyAlignment="1" applyProtection="1">
      <alignment horizontal="justify" vertical="center" wrapText="1"/>
      <protection hidden="1"/>
    </xf>
    <xf numFmtId="0" fontId="8" fillId="0" borderId="1" xfId="0" applyFont="1" applyBorder="1" applyAlignment="1" applyProtection="1">
      <alignment vertical="center" wrapText="1"/>
      <protection hidden="1"/>
    </xf>
    <xf numFmtId="165" fontId="8" fillId="0" borderId="1" xfId="0" applyNumberFormat="1" applyFont="1" applyBorder="1" applyAlignment="1" applyProtection="1">
      <alignment vertical="center" wrapText="1"/>
      <protection hidden="1"/>
    </xf>
    <xf numFmtId="165" fontId="8" fillId="0" borderId="7" xfId="0" applyNumberFormat="1" applyFont="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top" wrapText="1"/>
      <protection hidden="1"/>
    </xf>
    <xf numFmtId="14" fontId="8" fillId="0" borderId="7" xfId="0" applyNumberFormat="1" applyFont="1" applyBorder="1" applyAlignment="1" applyProtection="1">
      <alignment horizontal="justify" vertical="center" wrapText="1"/>
      <protection hidden="1"/>
    </xf>
    <xf numFmtId="0" fontId="8" fillId="0" borderId="33" xfId="0" applyFont="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top" wrapText="1"/>
      <protection hidden="1"/>
    </xf>
    <xf numFmtId="165" fontId="8" fillId="0" borderId="18" xfId="0" applyNumberFormat="1" applyFont="1" applyBorder="1" applyAlignment="1" applyProtection="1">
      <alignment vertical="top" wrapText="1"/>
      <protection hidden="1"/>
    </xf>
    <xf numFmtId="166"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5" fontId="8" fillId="0" borderId="18" xfId="0" applyNumberFormat="1" applyFont="1" applyBorder="1" applyAlignment="1" applyProtection="1">
      <alignment vertical="center" wrapText="1"/>
      <protection hidden="1"/>
    </xf>
    <xf numFmtId="165" fontId="13" fillId="4" borderId="12" xfId="0" applyNumberFormat="1" applyFont="1" applyFill="1" applyBorder="1" applyAlignment="1" applyProtection="1">
      <alignment horizontal="justify" vertical="center" wrapText="1"/>
      <protection hidden="1"/>
    </xf>
    <xf numFmtId="165" fontId="13" fillId="4" borderId="50" xfId="0" applyNumberFormat="1" applyFont="1" applyFill="1" applyBorder="1" applyAlignment="1" applyProtection="1">
      <alignment horizontal="justify" vertical="center" wrapText="1"/>
      <protection hidden="1"/>
    </xf>
    <xf numFmtId="0" fontId="8" fillId="0" borderId="44" xfId="0" applyFont="1" applyBorder="1" applyAlignment="1" applyProtection="1">
      <alignment horizontal="justify" vertical="center" wrapText="1"/>
      <protection hidden="1"/>
    </xf>
    <xf numFmtId="165" fontId="13" fillId="4" borderId="7" xfId="0" applyNumberFormat="1" applyFont="1" applyFill="1" applyBorder="1" applyAlignment="1" applyProtection="1">
      <alignment horizontal="justify" vertical="center" wrapText="1"/>
      <protection hidden="1"/>
    </xf>
    <xf numFmtId="0" fontId="13" fillId="4" borderId="15" xfId="0" applyFont="1" applyFill="1" applyBorder="1" applyAlignment="1" applyProtection="1">
      <alignment horizontal="justify" vertical="center" wrapText="1"/>
      <protection hidden="1"/>
    </xf>
    <xf numFmtId="165" fontId="13" fillId="4" borderId="15" xfId="0" applyNumberFormat="1" applyFont="1" applyFill="1" applyBorder="1" applyAlignment="1" applyProtection="1">
      <alignment horizontal="justify" vertical="center" wrapText="1"/>
      <protection hidden="1"/>
    </xf>
    <xf numFmtId="165" fontId="13" fillId="4" borderId="25" xfId="0" applyNumberFormat="1" applyFont="1" applyFill="1" applyBorder="1" applyAlignment="1" applyProtection="1">
      <alignment horizontal="justify" vertical="center" wrapText="1"/>
      <protection hidden="1"/>
    </xf>
    <xf numFmtId="165" fontId="8" fillId="0" borderId="11" xfId="0" applyNumberFormat="1" applyFont="1" applyBorder="1" applyAlignment="1" applyProtection="1">
      <alignment horizontal="justify" vertical="center" wrapText="1"/>
      <protection hidden="1"/>
    </xf>
    <xf numFmtId="165" fontId="8" fillId="0" borderId="10" xfId="0" applyNumberFormat="1" applyFont="1" applyBorder="1" applyAlignment="1" applyProtection="1">
      <alignment horizontal="justify" vertical="center" wrapText="1"/>
      <protection hidden="1"/>
    </xf>
    <xf numFmtId="165" fontId="8" fillId="0" borderId="42" xfId="0" applyNumberFormat="1" applyFont="1" applyBorder="1" applyAlignment="1" applyProtection="1">
      <alignment horizontal="justify" vertical="center" wrapText="1"/>
      <protection hidden="1"/>
    </xf>
    <xf numFmtId="0" fontId="8" fillId="0" borderId="1" xfId="0" applyFont="1" applyBorder="1" applyAlignment="1" applyProtection="1">
      <alignment horizontal="justify" wrapText="1"/>
      <protection hidden="1"/>
    </xf>
    <xf numFmtId="165" fontId="8" fillId="0" borderId="12" xfId="0" applyNumberFormat="1" applyFont="1" applyBorder="1" applyAlignment="1" applyProtection="1">
      <alignment horizontal="justify" vertical="center" wrapText="1"/>
      <protection hidden="1"/>
    </xf>
    <xf numFmtId="0" fontId="8" fillId="0" borderId="5" xfId="0" applyFont="1" applyBorder="1" applyAlignment="1" applyProtection="1">
      <alignment horizontal="justify" vertical="center" wrapText="1"/>
      <protection hidden="1"/>
    </xf>
    <xf numFmtId="0" fontId="8" fillId="0" borderId="50" xfId="0"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top" wrapText="1"/>
      <protection hidden="1"/>
    </xf>
    <xf numFmtId="165" fontId="8" fillId="0" borderId="33" xfId="0" applyNumberFormat="1" applyFont="1" applyBorder="1" applyAlignment="1" applyProtection="1">
      <alignment horizontal="justify" vertical="center" wrapText="1"/>
      <protection hidden="1"/>
    </xf>
    <xf numFmtId="165" fontId="8" fillId="0" borderId="0" xfId="0" applyNumberFormat="1" applyFont="1" applyBorder="1" applyAlignment="1" applyProtection="1">
      <alignment horizontal="justify" vertical="center" wrapText="1"/>
      <protection hidden="1"/>
    </xf>
    <xf numFmtId="165" fontId="8" fillId="0" borderId="49" xfId="0" applyNumberFormat="1" applyFont="1" applyBorder="1" applyAlignment="1" applyProtection="1">
      <alignment horizontal="justify" vertical="center" wrapText="1"/>
      <protection hidden="1"/>
    </xf>
    <xf numFmtId="165" fontId="8" fillId="0" borderId="51" xfId="0" applyNumberFormat="1" applyFont="1" applyBorder="1" applyAlignment="1" applyProtection="1">
      <alignment horizontal="justify" vertical="center"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5" fontId="8" fillId="0" borderId="24" xfId="0" applyNumberFormat="1" applyFont="1" applyBorder="1" applyAlignment="1" applyProtection="1">
      <alignment horizontal="justify" vertical="center" wrapText="1"/>
      <protection hidden="1"/>
    </xf>
    <xf numFmtId="165" fontId="8" fillId="0" borderId="28" xfId="0" applyNumberFormat="1" applyFont="1" applyBorder="1" applyAlignment="1" applyProtection="1">
      <alignment horizontal="justify" vertical="center" wrapText="1"/>
      <protection hidden="1"/>
    </xf>
    <xf numFmtId="165" fontId="8" fillId="0" borderId="5"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18" xfId="0" applyFont="1" applyBorder="1" applyAlignment="1" applyProtection="1">
      <alignment horizontal="center" wrapText="1"/>
      <protection hidden="1"/>
    </xf>
    <xf numFmtId="0" fontId="8" fillId="0" borderId="20" xfId="0" applyFont="1" applyBorder="1" applyAlignment="1" applyProtection="1">
      <alignment wrapText="1"/>
      <protection hidden="1"/>
    </xf>
    <xf numFmtId="0" fontId="8" fillId="0" borderId="23" xfId="0" applyFont="1" applyBorder="1" applyAlignment="1" applyProtection="1">
      <alignment wrapText="1"/>
      <protection hidden="1"/>
    </xf>
    <xf numFmtId="0" fontId="6" fillId="8" borderId="18" xfId="0" applyFont="1" applyFill="1" applyBorder="1" applyAlignment="1" applyProtection="1">
      <alignment horizontal="center" vertical="center" wrapText="1"/>
      <protection hidden="1"/>
    </xf>
    <xf numFmtId="0" fontId="6" fillId="7" borderId="24" xfId="0" quotePrefix="1" applyFont="1" applyFill="1" applyBorder="1" applyAlignment="1" applyProtection="1">
      <alignment horizontal="center" vertical="center" wrapText="1"/>
      <protection hidden="1"/>
    </xf>
    <xf numFmtId="0" fontId="6" fillId="7" borderId="29" xfId="0" applyFont="1" applyFill="1" applyBorder="1" applyAlignment="1" applyProtection="1">
      <alignment horizontal="center" vertical="center" wrapText="1"/>
      <protection hidden="1"/>
    </xf>
    <xf numFmtId="0" fontId="6" fillId="7" borderId="18" xfId="0" applyFont="1" applyFill="1" applyBorder="1" applyAlignment="1" applyProtection="1">
      <alignment horizontal="center" vertical="center" textRotation="90" wrapText="1"/>
      <protection hidden="1"/>
    </xf>
    <xf numFmtId="0" fontId="6" fillId="8" borderId="18" xfId="0" applyFont="1" applyFill="1" applyBorder="1" applyAlignment="1" applyProtection="1">
      <alignment horizontal="center" vertical="center" textRotation="90" wrapText="1"/>
      <protection hidden="1"/>
    </xf>
    <xf numFmtId="0" fontId="6" fillId="9" borderId="18" xfId="0" applyFont="1" applyFill="1" applyBorder="1" applyAlignment="1" applyProtection="1">
      <alignment horizontal="center" vertical="center" wrapText="1"/>
      <protection hidden="1"/>
    </xf>
    <xf numFmtId="0" fontId="6" fillId="8" borderId="23" xfId="0" applyFont="1" applyFill="1" applyBorder="1" applyAlignment="1" applyProtection="1">
      <alignment horizontal="center" vertical="center" wrapText="1"/>
      <protection hidden="1"/>
    </xf>
    <xf numFmtId="0" fontId="6" fillId="7" borderId="20"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6" fontId="8" fillId="0" borderId="33" xfId="0" applyNumberFormat="1"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5" fontId="8" fillId="0" borderId="50"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165" fontId="8" fillId="0" borderId="50" xfId="0" applyNumberFormat="1" applyFont="1" applyBorder="1" applyAlignment="1" applyProtection="1">
      <alignment horizontal="justify" vertical="top"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15" xfId="0" applyFont="1" applyBorder="1" applyAlignment="1" applyProtection="1">
      <alignment horizontal="justify" vertical="justify"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6" fontId="8" fillId="0" borderId="13" xfId="0" applyNumberFormat="1" applyFont="1" applyBorder="1" applyAlignment="1" applyProtection="1">
      <alignment vertical="top" wrapText="1"/>
      <protection hidden="1"/>
    </xf>
    <xf numFmtId="166" fontId="8" fillId="0" borderId="17" xfId="0" applyNumberFormat="1" applyFont="1" applyBorder="1" applyAlignment="1" applyProtection="1">
      <alignment vertical="top" wrapText="1"/>
      <protection hidden="1"/>
    </xf>
    <xf numFmtId="166" fontId="8" fillId="0" borderId="20" xfId="0" applyNumberFormat="1" applyFont="1" applyBorder="1" applyAlignment="1" applyProtection="1">
      <alignment vertical="top" wrapText="1"/>
      <protection hidden="1"/>
    </xf>
    <xf numFmtId="165" fontId="8" fillId="0" borderId="17" xfId="0" applyNumberFormat="1" applyFont="1" applyBorder="1" applyAlignment="1" applyProtection="1">
      <alignment horizontal="justify"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0" xfId="0" applyNumberFormat="1" applyFont="1" applyAlignment="1" applyProtection="1">
      <alignment horizontal="center" vertical="center" wrapText="1"/>
      <protection hidden="1"/>
    </xf>
    <xf numFmtId="9" fontId="6" fillId="9" borderId="18" xfId="0" applyNumberFormat="1" applyFont="1" applyFill="1" applyBorder="1" applyAlignment="1" applyProtection="1">
      <alignment horizontal="center" vertical="center" wrapText="1"/>
      <protection hidden="1"/>
    </xf>
    <xf numFmtId="9" fontId="9" fillId="0" borderId="0" xfId="0" applyNumberFormat="1" applyFont="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wrapText="1"/>
      <protection hidden="1"/>
    </xf>
    <xf numFmtId="9" fontId="8" fillId="0" borderId="13" xfId="0" applyNumberFormat="1" applyFont="1" applyBorder="1" applyAlignment="1" applyProtection="1">
      <alignment horizontal="center" vertical="center" wrapText="1"/>
      <protection hidden="1"/>
    </xf>
    <xf numFmtId="9" fontId="8" fillId="0" borderId="7" xfId="0" applyNumberFormat="1" applyFont="1" applyBorder="1" applyAlignment="1" applyProtection="1">
      <alignment horizontal="center" vertical="center" wrapText="1"/>
      <protection hidden="1"/>
    </xf>
    <xf numFmtId="9" fontId="8" fillId="0" borderId="12" xfId="0" applyNumberFormat="1" applyFont="1" applyBorder="1" applyAlignment="1" applyProtection="1">
      <alignment horizontal="center" vertical="center" wrapText="1"/>
      <protection hidden="1"/>
    </xf>
    <xf numFmtId="9" fontId="8" fillId="0" borderId="18" xfId="0" applyNumberFormat="1" applyFont="1" applyBorder="1" applyAlignment="1" applyProtection="1">
      <alignment horizontal="center" vertical="center" wrapText="1"/>
      <protection hidden="1"/>
    </xf>
    <xf numFmtId="9" fontId="13" fillId="4" borderId="13" xfId="0" applyNumberFormat="1" applyFont="1" applyFill="1" applyBorder="1" applyAlignment="1" applyProtection="1">
      <alignment horizontal="center" vertical="center" wrapText="1"/>
      <protection hidden="1"/>
    </xf>
    <xf numFmtId="9" fontId="13" fillId="4" borderId="7" xfId="0" applyNumberFormat="1" applyFont="1" applyFill="1" applyBorder="1" applyAlignment="1" applyProtection="1">
      <alignment horizontal="center" vertical="center" wrapText="1"/>
      <protection hidden="1"/>
    </xf>
    <xf numFmtId="9" fontId="13" fillId="4" borderId="1"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0" borderId="18" xfId="0" applyNumberFormat="1" applyFont="1" applyBorder="1" applyAlignment="1" applyProtection="1">
      <alignment horizontal="center" vertical="center" wrapText="1"/>
      <protection hidden="1"/>
    </xf>
    <xf numFmtId="166" fontId="8" fillId="0" borderId="33" xfId="0" applyNumberFormat="1" applyFont="1" applyBorder="1" applyAlignment="1" applyProtection="1">
      <alignment horizontal="justify" vertical="top" wrapText="1"/>
      <protection hidden="1"/>
    </xf>
    <xf numFmtId="166" fontId="8" fillId="0" borderId="18" xfId="0" applyNumberFormat="1" applyFont="1" applyBorder="1" applyAlignment="1" applyProtection="1">
      <alignment horizontal="justify" vertical="center" wrapText="1"/>
      <protection hidden="1"/>
    </xf>
    <xf numFmtId="9" fontId="5" fillId="0" borderId="0" xfId="0" applyNumberFormat="1" applyFont="1" applyAlignment="1" applyProtection="1">
      <alignment horizontal="center" vertical="center" wrapText="1"/>
      <protection hidden="1"/>
    </xf>
    <xf numFmtId="9" fontId="5" fillId="0" borderId="0" xfId="0" applyNumberFormat="1" applyFont="1" applyBorder="1" applyAlignment="1" applyProtection="1">
      <alignment horizontal="center" vertical="center" wrapText="1"/>
      <protection hidden="1"/>
    </xf>
    <xf numFmtId="9" fontId="8" fillId="0" borderId="0" xfId="0" applyNumberFormat="1" applyFont="1" applyAlignment="1" applyProtection="1">
      <alignment horizontal="center" vertical="center" wrapText="1"/>
      <protection hidden="1"/>
    </xf>
    <xf numFmtId="9" fontId="4" fillId="0" borderId="5" xfId="3" applyNumberFormat="1" applyFont="1" applyBorder="1" applyAlignment="1">
      <alignment horizontal="center" vertical="center" wrapText="1"/>
    </xf>
    <xf numFmtId="9" fontId="4" fillId="0" borderId="11" xfId="3" applyNumberFormat="1" applyFont="1" applyBorder="1" applyAlignment="1">
      <alignment horizontal="center" vertical="center" wrapText="1"/>
    </xf>
    <xf numFmtId="9" fontId="6" fillId="0" borderId="5" xfId="3" applyNumberFormat="1" applyFont="1" applyBorder="1" applyAlignment="1" applyProtection="1">
      <alignment horizontal="center" vertical="center" wrapText="1"/>
      <protection hidden="1"/>
    </xf>
    <xf numFmtId="9" fontId="6" fillId="0" borderId="0" xfId="3" applyNumberFormat="1" applyFont="1" applyAlignment="1" applyProtection="1">
      <alignment horizontal="center" vertical="center" wrapText="1"/>
      <protection hidden="1"/>
    </xf>
    <xf numFmtId="9" fontId="6" fillId="9" borderId="18" xfId="3" applyNumberFormat="1" applyFont="1" applyFill="1" applyBorder="1" applyAlignment="1" applyProtection="1">
      <alignment horizontal="center" vertical="center" wrapText="1"/>
      <protection hidden="1"/>
    </xf>
    <xf numFmtId="9" fontId="9" fillId="0" borderId="0" xfId="3" applyNumberFormat="1" applyFont="1" applyBorder="1" applyAlignment="1" applyProtection="1">
      <alignment horizontal="center" vertical="center" wrapText="1"/>
      <protection hidden="1"/>
    </xf>
    <xf numFmtId="9" fontId="8" fillId="0" borderId="1" xfId="3" applyNumberFormat="1" applyFont="1" applyBorder="1" applyAlignment="1" applyProtection="1">
      <alignment horizontal="center" vertical="center" wrapText="1"/>
      <protection hidden="1"/>
    </xf>
    <xf numFmtId="9" fontId="8" fillId="0" borderId="12" xfId="3" applyNumberFormat="1" applyFont="1" applyBorder="1" applyAlignment="1" applyProtection="1">
      <alignment horizontal="center" vertical="center" wrapText="1"/>
      <protection hidden="1"/>
    </xf>
    <xf numFmtId="9" fontId="8" fillId="0" borderId="18" xfId="3" applyNumberFormat="1" applyFont="1" applyBorder="1" applyAlignment="1" applyProtection="1">
      <alignment horizontal="center" vertical="center" wrapText="1"/>
      <protection hidden="1"/>
    </xf>
    <xf numFmtId="9" fontId="8" fillId="0" borderId="13" xfId="3" applyNumberFormat="1" applyFont="1" applyBorder="1" applyAlignment="1" applyProtection="1">
      <alignment horizontal="center" vertical="center" wrapText="1"/>
      <protection hidden="1"/>
    </xf>
    <xf numFmtId="9" fontId="8" fillId="0" borderId="7" xfId="3" applyNumberFormat="1" applyFont="1" applyBorder="1" applyAlignment="1" applyProtection="1">
      <alignment horizontal="center" vertical="center" wrapText="1"/>
      <protection hidden="1"/>
    </xf>
    <xf numFmtId="9" fontId="8" fillId="0" borderId="33" xfId="3" applyNumberFormat="1" applyFont="1" applyBorder="1" applyAlignment="1" applyProtection="1">
      <alignment horizontal="center" vertical="center" wrapText="1"/>
      <protection hidden="1"/>
    </xf>
    <xf numFmtId="9" fontId="5" fillId="0" borderId="0" xfId="3" applyNumberFormat="1" applyFont="1" applyAlignment="1" applyProtection="1">
      <alignment horizontal="center" vertical="center" wrapText="1"/>
      <protection hidden="1"/>
    </xf>
    <xf numFmtId="9" fontId="5" fillId="0" borderId="0" xfId="3" applyNumberFormat="1" applyFont="1" applyBorder="1" applyAlignment="1" applyProtection="1">
      <alignment horizontal="center" vertical="center" wrapText="1"/>
      <protection hidden="1"/>
    </xf>
    <xf numFmtId="9" fontId="8" fillId="0" borderId="0" xfId="3" applyNumberFormat="1" applyFont="1" applyAlignment="1" applyProtection="1">
      <alignment horizontal="center" vertical="center" wrapText="1"/>
      <protection hidden="1"/>
    </xf>
    <xf numFmtId="9" fontId="8" fillId="0" borderId="12" xfId="0" applyNumberFormat="1" applyFont="1" applyBorder="1" applyAlignment="1" applyProtection="1">
      <alignment horizontal="center" vertical="center" wrapText="1"/>
      <protection hidden="1"/>
    </xf>
    <xf numFmtId="0" fontId="11" fillId="0" borderId="54" xfId="0" applyFont="1" applyBorder="1" applyAlignment="1" applyProtection="1">
      <alignment horizontal="justify" vertical="center" wrapText="1"/>
      <protection hidden="1"/>
    </xf>
    <xf numFmtId="9" fontId="11" fillId="11" borderId="54" xfId="3" applyFont="1" applyFill="1" applyBorder="1" applyAlignment="1" applyProtection="1">
      <alignment horizontal="center" vertical="center" wrapText="1"/>
      <protection hidden="1"/>
    </xf>
    <xf numFmtId="165" fontId="8" fillId="0" borderId="1" xfId="0" applyNumberFormat="1" applyFont="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9" fontId="20" fillId="0" borderId="1" xfId="0" applyNumberFormat="1" applyFont="1" applyBorder="1" applyAlignment="1">
      <alignment horizontal="center" vertical="center"/>
    </xf>
    <xf numFmtId="9" fontId="20" fillId="0" borderId="13" xfId="0" applyNumberFormat="1" applyFont="1" applyBorder="1" applyAlignment="1">
      <alignment horizontal="center" vertical="center"/>
    </xf>
    <xf numFmtId="0" fontId="19" fillId="0" borderId="18" xfId="0" applyFont="1" applyBorder="1" applyAlignment="1">
      <alignment horizontal="justify" vertical="center"/>
    </xf>
    <xf numFmtId="9" fontId="20" fillId="0" borderId="18" xfId="0" applyNumberFormat="1" applyFont="1" applyBorder="1" applyAlignment="1">
      <alignment horizontal="center" vertical="center"/>
    </xf>
    <xf numFmtId="9" fontId="13" fillId="0" borderId="1" xfId="0" applyNumberFormat="1" applyFont="1" applyBorder="1" applyAlignment="1">
      <alignment horizontal="center" vertical="center"/>
    </xf>
    <xf numFmtId="0" fontId="8" fillId="0" borderId="1"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9" fontId="8" fillId="4" borderId="7" xfId="0" applyNumberFormat="1"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9" fontId="8" fillId="0" borderId="15" xfId="0" applyNumberFormat="1" applyFont="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165" fontId="21" fillId="4" borderId="12" xfId="0" applyNumberFormat="1" applyFont="1" applyFill="1" applyBorder="1" applyAlignment="1" applyProtection="1">
      <alignment horizontal="center" vertical="center" wrapText="1"/>
      <protection hidden="1"/>
    </xf>
    <xf numFmtId="9" fontId="21" fillId="4" borderId="12" xfId="0" applyNumberFormat="1" applyFont="1" applyFill="1" applyBorder="1" applyAlignment="1" applyProtection="1">
      <alignment horizontal="center" vertical="center" wrapText="1"/>
      <protection hidden="1"/>
    </xf>
    <xf numFmtId="165" fontId="21" fillId="4" borderId="1" xfId="0" applyNumberFormat="1" applyFont="1" applyFill="1" applyBorder="1" applyAlignment="1" applyProtection="1">
      <alignment horizontal="center" vertical="center" wrapText="1"/>
      <protection hidden="1"/>
    </xf>
    <xf numFmtId="165" fontId="21" fillId="4" borderId="13" xfId="0" applyNumberFormat="1" applyFont="1" applyFill="1" applyBorder="1" applyAlignment="1" applyProtection="1">
      <alignment horizontal="justify" vertical="center" wrapText="1"/>
      <protection hidden="1"/>
    </xf>
    <xf numFmtId="165" fontId="21" fillId="4" borderId="12" xfId="0" applyNumberFormat="1" applyFont="1" applyFill="1" applyBorder="1" applyAlignment="1" applyProtection="1">
      <alignment horizontal="justify" vertical="center" wrapText="1"/>
      <protection hidden="1"/>
    </xf>
    <xf numFmtId="165" fontId="21" fillId="4" borderId="1" xfId="0" applyNumberFormat="1" applyFont="1" applyFill="1" applyBorder="1" applyAlignment="1" applyProtection="1">
      <alignment horizontal="justify" vertical="center" wrapText="1"/>
      <protection hidden="1"/>
    </xf>
    <xf numFmtId="165" fontId="21" fillId="4" borderId="7" xfId="0" applyNumberFormat="1" applyFont="1" applyFill="1" applyBorder="1" applyAlignment="1" applyProtection="1">
      <alignment horizontal="justify" vertical="center" wrapText="1"/>
      <protection hidden="1"/>
    </xf>
    <xf numFmtId="165" fontId="21" fillId="0" borderId="18" xfId="0" applyNumberFormat="1" applyFont="1" applyBorder="1" applyAlignment="1" applyProtection="1">
      <alignment horizontal="justify" vertical="center" wrapText="1"/>
      <protection hidden="1"/>
    </xf>
    <xf numFmtId="9" fontId="21" fillId="4" borderId="18" xfId="0" applyNumberFormat="1" applyFont="1" applyFill="1" applyBorder="1" applyAlignment="1" applyProtection="1">
      <alignment horizontal="center" vertical="center" wrapText="1"/>
      <protection hidden="1"/>
    </xf>
    <xf numFmtId="9" fontId="22" fillId="4" borderId="1" xfId="3" applyFont="1" applyFill="1" applyBorder="1" applyAlignment="1" applyProtection="1">
      <alignment horizontal="center" vertical="center" wrapText="1"/>
      <protection hidden="1"/>
    </xf>
    <xf numFmtId="165" fontId="8" fillId="0" borderId="31" xfId="0" applyNumberFormat="1" applyFont="1" applyBorder="1" applyAlignment="1" applyProtection="1">
      <alignment horizontal="left" vertical="center" wrapText="1"/>
      <protection hidden="1"/>
    </xf>
    <xf numFmtId="165" fontId="23" fillId="0" borderId="12" xfId="0" applyNumberFormat="1" applyFont="1" applyBorder="1" applyAlignment="1" applyProtection="1">
      <alignment horizontal="justify" vertical="center" wrapText="1"/>
      <protection hidden="1"/>
    </xf>
    <xf numFmtId="166" fontId="23" fillId="0" borderId="1" xfId="0" applyNumberFormat="1" applyFont="1" applyBorder="1" applyAlignment="1" applyProtection="1">
      <alignment horizontal="justify" vertical="center" wrapText="1"/>
      <protection hidden="1"/>
    </xf>
    <xf numFmtId="165" fontId="8" fillId="0" borderId="5" xfId="0" applyNumberFormat="1" applyFont="1" applyBorder="1" applyAlignment="1" applyProtection="1">
      <alignment vertical="center" wrapText="1"/>
      <protection hidden="1"/>
    </xf>
    <xf numFmtId="0" fontId="8" fillId="0" borderId="18" xfId="0" applyFont="1" applyBorder="1" applyAlignment="1" applyProtection="1">
      <alignment horizontal="left" vertical="center" wrapText="1"/>
      <protection hidden="1"/>
    </xf>
    <xf numFmtId="165" fontId="13" fillId="0" borderId="7" xfId="0" applyNumberFormat="1" applyFont="1" applyBorder="1" applyAlignment="1" applyProtection="1">
      <alignment horizontal="justify" vertical="center" wrapText="1"/>
      <protection hidden="1"/>
    </xf>
    <xf numFmtId="165" fontId="23" fillId="0" borderId="18" xfId="0" applyNumberFormat="1" applyFont="1" applyBorder="1" applyAlignment="1" applyProtection="1">
      <alignment horizontal="justify" vertical="center" wrapText="1"/>
      <protection hidden="1"/>
    </xf>
    <xf numFmtId="165" fontId="23" fillId="0" borderId="15" xfId="0" applyNumberFormat="1" applyFont="1" applyBorder="1" applyAlignment="1" applyProtection="1">
      <alignment horizontal="justify" vertical="center" wrapText="1"/>
      <protection hidden="1"/>
    </xf>
    <xf numFmtId="165" fontId="23" fillId="0" borderId="1" xfId="0" applyNumberFormat="1" applyFont="1" applyBorder="1" applyAlignment="1" applyProtection="1">
      <alignment horizontal="justify" vertical="center" wrapText="1"/>
      <protection hidden="1"/>
    </xf>
    <xf numFmtId="0" fontId="23" fillId="0" borderId="1" xfId="0" applyFont="1" applyBorder="1" applyAlignment="1" applyProtection="1">
      <alignment horizontal="justify" vertical="center" wrapText="1"/>
      <protection hidden="1"/>
    </xf>
    <xf numFmtId="0" fontId="23" fillId="0" borderId="12" xfId="0" applyFont="1" applyBorder="1" applyAlignment="1" applyProtection="1">
      <alignment horizontal="justify" vertical="center" wrapText="1"/>
      <protection hidden="1"/>
    </xf>
    <xf numFmtId="166" fontId="8" fillId="0" borderId="13" xfId="0" applyNumberFormat="1" applyFont="1" applyBorder="1" applyAlignment="1" applyProtection="1">
      <alignment horizontal="left" vertical="center" wrapText="1"/>
      <protection hidden="1"/>
    </xf>
    <xf numFmtId="166" fontId="8" fillId="0" borderId="7"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vertical="center" wrapText="1"/>
      <protection hidden="1"/>
    </xf>
    <xf numFmtId="165" fontId="8" fillId="0" borderId="31" xfId="0" applyNumberFormat="1" applyFont="1" applyBorder="1" applyAlignment="1" applyProtection="1">
      <alignment horizontal="justify" vertical="center" wrapText="1"/>
      <protection hidden="1"/>
    </xf>
    <xf numFmtId="0" fontId="8" fillId="0" borderId="20" xfId="0" applyFont="1" applyBorder="1" applyAlignment="1" applyProtection="1">
      <alignment horizontal="left" vertical="center" wrapText="1"/>
      <protection hidden="1"/>
    </xf>
    <xf numFmtId="165" fontId="13" fillId="0" borderId="17" xfId="0" applyNumberFormat="1" applyFont="1" applyBorder="1" applyAlignment="1" applyProtection="1">
      <alignment horizontal="justify" vertical="center" wrapText="1"/>
      <protection hidden="1"/>
    </xf>
    <xf numFmtId="166" fontId="8" fillId="0" borderId="16" xfId="0" applyNumberFormat="1" applyFont="1" applyBorder="1" applyAlignment="1" applyProtection="1">
      <alignment horizontal="left" vertical="center" wrapText="1"/>
      <protection hidden="1"/>
    </xf>
    <xf numFmtId="166" fontId="8" fillId="0" borderId="17" xfId="0" applyNumberFormat="1" applyFont="1" applyBorder="1" applyAlignment="1" applyProtection="1">
      <alignment vertical="center" wrapText="1"/>
      <protection hidden="1"/>
    </xf>
    <xf numFmtId="165" fontId="13" fillId="0" borderId="13" xfId="0" applyNumberFormat="1" applyFont="1" applyBorder="1" applyAlignment="1" applyProtection="1">
      <alignment horizontal="left" vertical="center" wrapText="1"/>
      <protection hidden="1"/>
    </xf>
    <xf numFmtId="9" fontId="13" fillId="0" borderId="13" xfId="3" applyNumberFormat="1" applyFont="1" applyBorder="1" applyAlignment="1" applyProtection="1">
      <alignment horizontal="center" vertical="center" wrapText="1"/>
      <protection hidden="1"/>
    </xf>
    <xf numFmtId="166" fontId="8" fillId="4" borderId="7" xfId="0" applyNumberFormat="1" applyFont="1" applyFill="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165" fontId="8" fillId="4" borderId="7" xfId="0" applyNumberFormat="1" applyFont="1" applyFill="1" applyBorder="1" applyAlignment="1" applyProtection="1">
      <alignment horizontal="justify" vertical="center" wrapText="1"/>
      <protection hidden="1"/>
    </xf>
    <xf numFmtId="165" fontId="8" fillId="4" borderId="12" xfId="0" applyNumberFormat="1" applyFont="1" applyFill="1" applyBorder="1" applyAlignment="1" applyProtection="1">
      <alignment horizontal="justify" vertical="top" wrapText="1"/>
      <protection hidden="1"/>
    </xf>
    <xf numFmtId="165" fontId="8" fillId="0" borderId="12" xfId="0" applyNumberFormat="1" applyFont="1" applyBorder="1" applyAlignment="1" applyProtection="1">
      <alignment horizontal="justify" vertical="center" wrapText="1"/>
      <protection hidden="1"/>
    </xf>
    <xf numFmtId="9" fontId="8" fillId="0" borderId="12" xfId="0" applyNumberFormat="1" applyFont="1" applyBorder="1" applyAlignment="1" applyProtection="1">
      <alignment horizontal="center" vertical="center" wrapText="1"/>
      <protection hidden="1"/>
    </xf>
    <xf numFmtId="0" fontId="9" fillId="0" borderId="55" xfId="0" applyFont="1" applyBorder="1" applyAlignment="1" applyProtection="1">
      <alignment vertical="center" wrapText="1"/>
      <protection hidden="1"/>
    </xf>
    <xf numFmtId="165" fontId="8" fillId="0" borderId="45" xfId="0" applyNumberFormat="1" applyFont="1" applyBorder="1" applyAlignment="1" applyProtection="1">
      <alignment horizontal="justify" vertical="center" wrapText="1"/>
      <protection hidden="1"/>
    </xf>
    <xf numFmtId="0" fontId="8" fillId="0" borderId="56" xfId="0" applyFont="1" applyBorder="1" applyAlignment="1" applyProtection="1">
      <alignment horizontal="justify" vertical="center" wrapText="1"/>
      <protection hidden="1"/>
    </xf>
    <xf numFmtId="0" fontId="8" fillId="0" borderId="60" xfId="0" applyFont="1" applyBorder="1" applyAlignment="1" applyProtection="1">
      <alignment horizontal="justify" vertical="center" wrapText="1"/>
      <protection hidden="1"/>
    </xf>
    <xf numFmtId="165" fontId="21" fillId="4" borderId="26" xfId="0" applyNumberFormat="1" applyFont="1" applyFill="1" applyBorder="1" applyAlignment="1" applyProtection="1">
      <alignment horizontal="center" vertical="center" wrapText="1"/>
      <protection hidden="1"/>
    </xf>
    <xf numFmtId="165" fontId="8" fillId="0" borderId="55" xfId="0" applyNumberFormat="1" applyFont="1" applyBorder="1" applyAlignment="1" applyProtection="1">
      <alignment horizontal="justify" vertical="center" wrapText="1"/>
      <protection hidden="1"/>
    </xf>
    <xf numFmtId="165" fontId="13" fillId="0" borderId="13" xfId="0" applyNumberFormat="1" applyFont="1" applyBorder="1" applyAlignment="1" applyProtection="1">
      <alignment horizontal="justify" vertical="center" wrapText="1"/>
      <protection hidden="1"/>
    </xf>
    <xf numFmtId="14" fontId="13" fillId="0" borderId="1" xfId="0" applyNumberFormat="1" applyFont="1" applyBorder="1" applyAlignment="1" applyProtection="1">
      <alignment horizontal="justify" vertical="center" wrapText="1"/>
      <protection hidden="1"/>
    </xf>
    <xf numFmtId="165" fontId="13" fillId="0" borderId="1" xfId="0" applyNumberFormat="1" applyFont="1" applyBorder="1" applyAlignment="1" applyProtection="1">
      <alignment horizontal="justify" vertical="center" wrapText="1"/>
      <protection hidden="1"/>
    </xf>
    <xf numFmtId="0" fontId="9" fillId="0" borderId="58" xfId="0" applyFont="1" applyBorder="1" applyAlignment="1" applyProtection="1">
      <alignment horizontal="center" vertical="center" wrapText="1"/>
      <protection hidden="1"/>
    </xf>
    <xf numFmtId="0" fontId="9" fillId="0" borderId="57" xfId="0" applyFont="1" applyBorder="1" applyAlignment="1" applyProtection="1">
      <alignment horizontal="center" vertical="center" wrapText="1"/>
      <protection hidden="1"/>
    </xf>
    <xf numFmtId="0" fontId="9" fillId="0" borderId="59" xfId="0" applyFont="1" applyBorder="1" applyAlignment="1" applyProtection="1">
      <alignment horizontal="center" vertical="center" wrapText="1"/>
      <protection hidden="1"/>
    </xf>
    <xf numFmtId="9" fontId="9" fillId="0" borderId="57" xfId="0" applyNumberFormat="1" applyFont="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6" fillId="8" borderId="26" xfId="0" applyFont="1" applyFill="1" applyBorder="1" applyAlignment="1" applyProtection="1">
      <alignment horizontal="center" vertical="center" wrapText="1"/>
      <protection hidden="1"/>
    </xf>
    <xf numFmtId="0" fontId="6" fillId="8" borderId="27" xfId="0" applyFont="1" applyFill="1" applyBorder="1" applyAlignment="1" applyProtection="1">
      <alignment horizontal="center" vertical="center" wrapText="1"/>
      <protection hidden="1"/>
    </xf>
    <xf numFmtId="0" fontId="6" fillId="8" borderId="14" xfId="0" applyFont="1" applyFill="1" applyBorder="1" applyAlignment="1" applyProtection="1">
      <alignment horizontal="center" vertical="center" wrapText="1"/>
      <protection hidden="1"/>
    </xf>
    <xf numFmtId="0" fontId="6" fillId="7" borderId="26"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6" fillId="7" borderId="35"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7" borderId="23"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protection hidden="1"/>
    </xf>
    <xf numFmtId="0" fontId="6" fillId="7" borderId="28" xfId="0" applyFont="1" applyFill="1" applyBorder="1" applyAlignment="1" applyProtection="1">
      <alignment horizontal="center" vertical="center" wrapText="1"/>
      <protection hidden="1"/>
    </xf>
    <xf numFmtId="0" fontId="6" fillId="7" borderId="15"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7" borderId="13" xfId="0" applyFont="1" applyFill="1" applyBorder="1" applyAlignment="1" applyProtection="1">
      <alignment horizontal="center" vertical="center" wrapText="1"/>
      <protection hidden="1"/>
    </xf>
    <xf numFmtId="0" fontId="6" fillId="7" borderId="18"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8" borderId="1" xfId="0" applyFont="1" applyFill="1" applyBorder="1" applyAlignment="1" applyProtection="1">
      <alignment horizontal="left" vertical="center" wrapText="1"/>
      <protection hidden="1"/>
    </xf>
    <xf numFmtId="164" fontId="4" fillId="0" borderId="1" xfId="2" applyNumberFormat="1" applyFont="1" applyBorder="1" applyAlignment="1">
      <alignment horizontal="center" vertical="center" wrapText="1"/>
    </xf>
    <xf numFmtId="0" fontId="6" fillId="9" borderId="16" xfId="0" applyFont="1" applyFill="1" applyBorder="1" applyAlignment="1" applyProtection="1">
      <alignment horizontal="center" vertical="center" wrapText="1"/>
      <protection hidden="1"/>
    </xf>
    <xf numFmtId="0" fontId="6" fillId="9" borderId="20" xfId="0" applyFont="1" applyFill="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9" fillId="0" borderId="21"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6" fillId="8" borderId="32"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hidden="1"/>
    </xf>
    <xf numFmtId="0" fontId="6" fillId="8" borderId="13" xfId="0" applyFont="1" applyFill="1" applyBorder="1" applyAlignment="1" applyProtection="1">
      <alignment horizontal="center" vertical="center" wrapText="1"/>
      <protection hidden="1"/>
    </xf>
    <xf numFmtId="0" fontId="6" fillId="7" borderId="19" xfId="0" applyFont="1" applyFill="1" applyBorder="1" applyAlignment="1" applyProtection="1">
      <alignment horizontal="center" vertical="center" wrapText="1"/>
      <protection hidden="1"/>
    </xf>
    <xf numFmtId="0" fontId="6" fillId="7" borderId="16" xfId="0" applyFont="1" applyFill="1" applyBorder="1" applyAlignment="1" applyProtection="1">
      <alignment horizontal="center" vertical="center" wrapText="1"/>
      <protection hidden="1"/>
    </xf>
    <xf numFmtId="0" fontId="6" fillId="7" borderId="20" xfId="0" applyFont="1" applyFill="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165" fontId="11" fillId="0" borderId="13" xfId="0" applyNumberFormat="1"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165" fontId="11" fillId="0" borderId="15" xfId="0" applyNumberFormat="1" applyFont="1" applyBorder="1" applyAlignment="1" applyProtection="1">
      <alignment horizontal="justify" vertical="center" wrapText="1"/>
      <protection hidden="1"/>
    </xf>
    <xf numFmtId="165" fontId="11" fillId="0" borderId="33" xfId="0" applyNumberFormat="1" applyFont="1" applyBorder="1" applyAlignment="1" applyProtection="1">
      <alignment horizontal="justify" vertical="center" wrapText="1"/>
      <protection hidden="1"/>
    </xf>
    <xf numFmtId="165" fontId="11" fillId="0" borderId="24" xfId="0" applyNumberFormat="1" applyFont="1" applyBorder="1" applyAlignment="1" applyProtection="1">
      <alignment horizontal="justify"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2"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6" fillId="0" borderId="12"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9" fontId="8" fillId="0" borderId="15" xfId="0" applyNumberFormat="1" applyFont="1" applyBorder="1" applyAlignment="1" applyProtection="1">
      <alignment horizontal="center" vertical="center" wrapText="1"/>
      <protection hidden="1"/>
    </xf>
    <xf numFmtId="9" fontId="8" fillId="0" borderId="7" xfId="0" applyNumberFormat="1" applyFont="1" applyBorder="1" applyAlignment="1" applyProtection="1">
      <alignment horizontal="center" vertical="center" wrapText="1"/>
      <protection hidden="1"/>
    </xf>
    <xf numFmtId="9" fontId="11" fillId="0" borderId="15" xfId="3" applyNumberFormat="1" applyFont="1" applyBorder="1" applyAlignment="1" applyProtection="1">
      <alignment horizontal="center" vertical="center" wrapText="1"/>
      <protection hidden="1"/>
    </xf>
    <xf numFmtId="9" fontId="11" fillId="0" borderId="33" xfId="3" applyNumberFormat="1" applyFont="1" applyBorder="1" applyAlignment="1" applyProtection="1">
      <alignment horizontal="center" vertical="center" wrapText="1"/>
      <protection hidden="1"/>
    </xf>
    <xf numFmtId="9" fontId="11" fillId="0" borderId="24" xfId="3" applyNumberFormat="1" applyFont="1" applyBorder="1" applyAlignment="1" applyProtection="1">
      <alignment horizontal="center" vertical="center" wrapText="1"/>
      <protection hidden="1"/>
    </xf>
    <xf numFmtId="165" fontId="24" fillId="0" borderId="38" xfId="0" applyNumberFormat="1" applyFont="1" applyBorder="1" applyAlignment="1" applyProtection="1">
      <alignment horizontal="left" vertical="center" wrapText="1"/>
      <protection hidden="1"/>
    </xf>
    <xf numFmtId="165" fontId="24" fillId="0" borderId="39" xfId="0" applyNumberFormat="1" applyFont="1" applyBorder="1" applyAlignment="1" applyProtection="1">
      <alignment horizontal="left" vertical="center" wrapText="1"/>
      <protection hidden="1"/>
    </xf>
    <xf numFmtId="165" fontId="24" fillId="0" borderId="40" xfId="0" applyNumberFormat="1" applyFont="1" applyBorder="1" applyAlignment="1" applyProtection="1">
      <alignment horizontal="left" vertical="center" wrapText="1"/>
      <protection hidden="1"/>
    </xf>
    <xf numFmtId="165" fontId="24" fillId="0" borderId="15" xfId="0" applyNumberFormat="1" applyFont="1" applyBorder="1" applyAlignment="1" applyProtection="1">
      <alignment horizontal="left" vertical="center" wrapText="1"/>
      <protection hidden="1"/>
    </xf>
    <xf numFmtId="165" fontId="11" fillId="0" borderId="33" xfId="0" applyNumberFormat="1" applyFont="1" applyBorder="1" applyAlignment="1" applyProtection="1">
      <alignment horizontal="left" vertical="center" wrapText="1"/>
      <protection hidden="1"/>
    </xf>
    <xf numFmtId="165" fontId="11" fillId="0" borderId="24" xfId="0" applyNumberFormat="1" applyFont="1" applyBorder="1" applyAlignment="1" applyProtection="1">
      <alignment horizontal="left" vertical="center" wrapText="1"/>
      <protection hidden="1"/>
    </xf>
    <xf numFmtId="9" fontId="11" fillId="0" borderId="15" xfId="0" applyNumberFormat="1" applyFont="1" applyBorder="1" applyAlignment="1" applyProtection="1">
      <alignment horizontal="center" vertical="center" wrapText="1"/>
      <protection hidden="1"/>
    </xf>
    <xf numFmtId="9" fontId="11" fillId="0" borderId="33" xfId="0" applyNumberFormat="1" applyFont="1" applyBorder="1" applyAlignment="1" applyProtection="1">
      <alignment horizontal="center" vertical="center" wrapText="1"/>
      <protection hidden="1"/>
    </xf>
    <xf numFmtId="9" fontId="11" fillId="0" borderId="24" xfId="0" applyNumberFormat="1" applyFont="1" applyBorder="1" applyAlignment="1" applyProtection="1">
      <alignment horizontal="center" vertical="center" wrapText="1"/>
      <protection hidden="1"/>
    </xf>
    <xf numFmtId="0" fontId="6" fillId="9" borderId="13" xfId="0" applyFont="1" applyFill="1" applyBorder="1" applyAlignment="1" applyProtection="1">
      <alignment horizontal="center" vertical="center" wrapText="1"/>
      <protection hidden="1"/>
    </xf>
    <xf numFmtId="0" fontId="6" fillId="9" borderId="38" xfId="0" applyFont="1" applyFill="1" applyBorder="1" applyAlignment="1" applyProtection="1">
      <alignment horizontal="center" vertical="center" wrapText="1"/>
      <protection hidden="1"/>
    </xf>
    <xf numFmtId="0" fontId="6" fillId="9" borderId="40" xfId="0" applyFont="1" applyFill="1" applyBorder="1" applyAlignment="1" applyProtection="1">
      <alignment horizontal="center" vertical="center" wrapText="1"/>
      <protection hidden="1"/>
    </xf>
    <xf numFmtId="0" fontId="6" fillId="2" borderId="52" xfId="0" applyFont="1" applyFill="1" applyBorder="1" applyAlignment="1" applyProtection="1">
      <alignment horizontal="center" vertical="center" wrapText="1"/>
      <protection hidden="1"/>
    </xf>
    <xf numFmtId="0" fontId="6" fillId="2" borderId="53" xfId="0" applyFont="1" applyFill="1" applyBorder="1" applyAlignment="1" applyProtection="1">
      <alignment horizontal="center" vertical="center" wrapText="1"/>
      <protection hidden="1"/>
    </xf>
    <xf numFmtId="0" fontId="8" fillId="0" borderId="45"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44" xfId="0" applyFont="1" applyBorder="1" applyAlignment="1" applyProtection="1">
      <alignment horizontal="justify" vertical="center" wrapText="1"/>
      <protection hidden="1"/>
    </xf>
    <xf numFmtId="0" fontId="8" fillId="0" borderId="46"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8" fillId="0" borderId="1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0" fontId="8" fillId="2" borderId="33"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33"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8" fillId="0" borderId="47"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8" fillId="0" borderId="33"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0" fontId="8" fillId="0" borderId="33" xfId="0" applyFont="1" applyBorder="1" applyAlignment="1" applyProtection="1">
      <alignment horizontal="center" vertical="center" textRotation="90" wrapText="1"/>
      <protection hidden="1"/>
    </xf>
    <xf numFmtId="0" fontId="9" fillId="5" borderId="12"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8" fillId="0" borderId="33"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10" fillId="0" borderId="12" xfId="1" applyFont="1" applyFill="1" applyBorder="1" applyAlignment="1" applyProtection="1">
      <alignment horizontal="justify" vertical="center" wrapText="1"/>
      <protection hidden="1"/>
    </xf>
    <xf numFmtId="0" fontId="10" fillId="0" borderId="33"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8" fillId="0" borderId="15"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16" fillId="0" borderId="33"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48" xfId="0" applyFont="1" applyBorder="1" applyAlignment="1" applyProtection="1">
      <alignment horizontal="justify" vertical="center" wrapText="1"/>
      <protection hidden="1"/>
    </xf>
    <xf numFmtId="0" fontId="13" fillId="0" borderId="15"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textRotation="90" wrapText="1"/>
      <protection hidden="1"/>
    </xf>
    <xf numFmtId="0" fontId="13" fillId="0" borderId="33"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3" xfId="0" applyFont="1" applyBorder="1" applyAlignment="1" applyProtection="1">
      <alignment horizontal="justify" vertical="center" wrapText="1"/>
      <protection hidden="1"/>
    </xf>
    <xf numFmtId="0" fontId="18" fillId="0" borderId="12" xfId="0" applyFont="1" applyBorder="1" applyAlignment="1" applyProtection="1">
      <alignment horizontal="justify" vertical="center" wrapText="1"/>
      <protection hidden="1"/>
    </xf>
    <xf numFmtId="0" fontId="18" fillId="0" borderId="33"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9" fillId="0" borderId="48" xfId="0" applyFont="1" applyBorder="1" applyAlignment="1" applyProtection="1">
      <alignment horizontal="center" vertical="center" wrapText="1"/>
      <protection hidden="1"/>
    </xf>
    <xf numFmtId="0" fontId="9" fillId="0" borderId="46" xfId="0" applyFont="1" applyBorder="1" applyAlignment="1" applyProtection="1">
      <alignment horizontal="center"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8" fillId="0" borderId="45" xfId="0" applyFont="1" applyBorder="1" applyAlignment="1" applyProtection="1">
      <alignment horizontal="center" vertical="center" wrapText="1"/>
      <protection hidden="1"/>
    </xf>
    <xf numFmtId="0" fontId="8" fillId="0" borderId="40" xfId="0" applyFont="1" applyBorder="1" applyAlignment="1" applyProtection="1">
      <alignment horizontal="center" vertical="center" wrapText="1"/>
      <protection hidden="1"/>
    </xf>
    <xf numFmtId="9" fontId="8" fillId="0" borderId="12" xfId="3" applyNumberFormat="1" applyFont="1" applyBorder="1" applyAlignment="1" applyProtection="1">
      <alignment horizontal="center" vertical="center" wrapText="1"/>
      <protection hidden="1"/>
    </xf>
    <xf numFmtId="9" fontId="8" fillId="0" borderId="24" xfId="3" applyNumberFormat="1" applyFont="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13" fillId="0" borderId="24" xfId="0"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9" fillId="6" borderId="33"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17" fillId="0" borderId="33"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left" vertical="center" wrapText="1"/>
      <protection hidden="1"/>
    </xf>
    <xf numFmtId="165" fontId="8" fillId="0" borderId="24" xfId="0" applyNumberFormat="1" applyFont="1" applyBorder="1" applyAlignment="1" applyProtection="1">
      <alignment horizontal="left" vertical="center" wrapText="1"/>
      <protection hidden="1"/>
    </xf>
    <xf numFmtId="9" fontId="8" fillId="0" borderId="12" xfId="0" applyNumberFormat="1" applyFont="1" applyBorder="1" applyAlignment="1" applyProtection="1">
      <alignment horizontal="center" vertical="center" wrapText="1"/>
      <protection hidden="1"/>
    </xf>
    <xf numFmtId="9" fontId="8" fillId="0" borderId="24" xfId="0" applyNumberFormat="1" applyFont="1" applyBorder="1" applyAlignment="1" applyProtection="1">
      <alignment horizontal="center" vertical="center" wrapText="1"/>
      <protection hidden="1"/>
    </xf>
    <xf numFmtId="165" fontId="8" fillId="0" borderId="12" xfId="0" applyNumberFormat="1" applyFont="1" applyBorder="1" applyAlignment="1" applyProtection="1">
      <alignment horizontal="center" vertical="center" wrapText="1"/>
      <protection hidden="1"/>
    </xf>
    <xf numFmtId="165" fontId="8" fillId="0" borderId="24" xfId="0" applyNumberFormat="1" applyFont="1" applyBorder="1" applyAlignment="1" applyProtection="1">
      <alignment horizontal="center" vertical="center" wrapText="1"/>
      <protection hidden="1"/>
    </xf>
    <xf numFmtId="0" fontId="9" fillId="10" borderId="24" xfId="0" applyFont="1" applyFill="1" applyBorder="1" applyAlignment="1" applyProtection="1">
      <alignment horizontal="center" vertical="center" wrapText="1"/>
      <protection hidden="1"/>
    </xf>
    <xf numFmtId="0" fontId="9" fillId="3" borderId="33"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29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55CB55"/>
      <color rgb="FF20E820"/>
      <color rgb="FFFFCC66"/>
      <color rgb="FF41D9ED"/>
      <color rgb="FFFD5A2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1558637</xdr:colOff>
      <xdr:row>0</xdr:row>
      <xdr:rowOff>86592</xdr:rowOff>
    </xdr:from>
    <xdr:to>
      <xdr:col>2</xdr:col>
      <xdr:colOff>324717</xdr:colOff>
      <xdr:row>1</xdr:row>
      <xdr:rowOff>405839</xdr:rowOff>
    </xdr:to>
    <xdr:pic>
      <xdr:nvPicPr>
        <xdr:cNvPr id="8" name="Imagen 7">
          <a:extLst>
            <a:ext uri="{FF2B5EF4-FFF2-40B4-BE49-F238E27FC236}">
              <a16:creationId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558637" y="86592"/>
          <a:ext cx="3441989" cy="795497"/>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los/Documents/GTH/GTH%20-%20FICHA%20RIESGOS%20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los/Documents/AJ/AJ%20-%20FICHA%20RIESGOS%20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los/Documents/MYM/V.3%20MYM%20DEF.%20RIESGOS%2018-08-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los/Documents/MYM/GPE/GPE%20-%20FICHA%20DE%20RIESGOS%202020.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los/Documents/GPE/GPE%20-%20FICHA%20DE%20RIESGOS%202020.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los/Documents/DE/Ficha_Integral_del_Riesgo_u_Oportunidad%20D.E.%20%20%20%20%20%20%2019-08-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los/Documents/MYM/DE/Ficha_Integral_del_Riesgo_u_Oportunidad%20D.E.%20%20%20%20%20%20%2019-08-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cell r="E16" t="str">
            <v>Inexactitud</v>
          </cell>
          <cell r="F16" t="str">
            <v>Inexactitud</v>
          </cell>
          <cell r="AD16" t="str">
            <v>--- Ningún Procedimiento Administrativo</v>
          </cell>
        </row>
        <row r="17">
          <cell r="C17"/>
          <cell r="AD17" t="str">
            <v>--- Ningún Trámite y Procedimiento Administrativo</v>
          </cell>
        </row>
        <row r="18">
          <cell r="C18"/>
          <cell r="AD18"/>
        </row>
        <row r="19">
          <cell r="C19"/>
          <cell r="AD19" t="str">
            <v>TRAMITES</v>
          </cell>
        </row>
        <row r="20">
          <cell r="C20"/>
          <cell r="AD20" t="str">
            <v>OPAS</v>
          </cell>
        </row>
        <row r="21">
          <cell r="C21"/>
          <cell r="AD21"/>
        </row>
        <row r="22">
          <cell r="C22"/>
          <cell r="AD22"/>
        </row>
        <row r="23">
          <cell r="C23"/>
          <cell r="AD23"/>
        </row>
        <row r="24">
          <cell r="C24"/>
          <cell r="AD24"/>
        </row>
        <row r="25">
          <cell r="C25"/>
          <cell r="AD25"/>
        </row>
        <row r="26">
          <cell r="C26"/>
          <cell r="AD26"/>
        </row>
        <row r="27">
          <cell r="C27"/>
          <cell r="AD27"/>
        </row>
        <row r="28">
          <cell r="C28"/>
          <cell r="AD28"/>
        </row>
        <row r="29">
          <cell r="AD29"/>
        </row>
        <row r="30">
          <cell r="AD30"/>
        </row>
        <row r="31">
          <cell r="AD31"/>
        </row>
        <row r="32">
          <cell r="AD32"/>
        </row>
        <row r="33">
          <cell r="AD33"/>
        </row>
        <row r="34">
          <cell r="AD34"/>
        </row>
        <row r="35">
          <cell r="AD35"/>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39">
          <cell r="J39" t="str">
            <v>Demoras en los trámites ocasionada por la falta de respuesta o respuesta extemporanea de las otras dependencias de la Entidad.</v>
          </cell>
        </row>
        <row r="40">
          <cell r="J40"/>
        </row>
        <row r="41">
          <cell r="J41"/>
        </row>
        <row r="42">
          <cell r="J42"/>
        </row>
        <row r="43">
          <cell r="J43"/>
        </row>
        <row r="44">
          <cell r="J44"/>
        </row>
        <row r="45">
          <cell r="J45"/>
        </row>
        <row r="46">
          <cell r="J46"/>
        </row>
        <row r="47">
          <cell r="J47"/>
        </row>
        <row r="48">
          <cell r="J48"/>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row>
        <row r="53">
          <cell r="J53"/>
        </row>
        <row r="54">
          <cell r="J54"/>
        </row>
        <row r="55">
          <cell r="J55"/>
        </row>
        <row r="56">
          <cell r="J56"/>
        </row>
        <row r="57">
          <cell r="J57"/>
        </row>
        <row r="58">
          <cell r="J58"/>
        </row>
        <row r="59">
          <cell r="J59"/>
        </row>
        <row r="60">
          <cell r="J60"/>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row>
        <row r="43">
          <cell r="AD43"/>
        </row>
        <row r="44">
          <cell r="AD44"/>
        </row>
        <row r="45">
          <cell r="AD45"/>
        </row>
        <row r="46">
          <cell r="AD46"/>
        </row>
        <row r="47">
          <cell r="AD47"/>
        </row>
        <row r="48">
          <cell r="AD48"/>
        </row>
        <row r="49">
          <cell r="AD49"/>
        </row>
        <row r="50">
          <cell r="AD50"/>
        </row>
        <row r="51">
          <cell r="J51" t="str">
            <v xml:space="preserve">   
Traslado del negocio de pensiones a la UGPP
</v>
          </cell>
          <cell r="AD51"/>
        </row>
        <row r="52">
          <cell r="J52" t="str">
            <v xml:space="preserve">Cambios en la normatividad </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cell r="AL88"/>
          <cell r="AR88" t="str">
            <v/>
          </cell>
          <cell r="AT88" t="str">
            <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row>
        <row r="31">
          <cell r="D31"/>
        </row>
        <row r="32">
          <cell r="D32"/>
        </row>
        <row r="33">
          <cell r="D33"/>
        </row>
        <row r="34">
          <cell r="D34"/>
        </row>
        <row r="39">
          <cell r="J39" t="str">
            <v>Falta de comunicación asertiva y efectiva entre las áreas responsables de la formulación del anteproyecto del presupuesto.</v>
          </cell>
        </row>
        <row r="40">
          <cell r="J40"/>
        </row>
        <row r="41">
          <cell r="J41"/>
        </row>
        <row r="42">
          <cell r="J42"/>
        </row>
        <row r="43">
          <cell r="J43"/>
        </row>
        <row r="44">
          <cell r="J44"/>
        </row>
        <row r="45">
          <cell r="J45"/>
        </row>
        <row r="46">
          <cell r="J46"/>
        </row>
        <row r="47">
          <cell r="J47"/>
        </row>
        <row r="48">
          <cell r="J48"/>
        </row>
        <row r="51">
          <cell r="J51" t="str">
            <v>Reducción de presupuesto por las políticas impartidas del Gobierno Nación,  tanto de los Rubros presupuestales de Ingresos como de Gastos.</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51">
          <cell r="J51" t="str">
            <v xml:space="preserve">Cambios en la normatividad </v>
          </cell>
        </row>
        <row r="52">
          <cell r="J52" t="str">
            <v xml:space="preserve">
Sanciones por parte de Entes de control </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cell r="AH155"/>
          <cell r="AQ155"/>
          <cell r="BA155"/>
          <cell r="BG155"/>
        </row>
        <row r="156">
          <cell r="V156"/>
          <cell r="AH156"/>
          <cell r="AQ156"/>
          <cell r="BA156"/>
          <cell r="BG156"/>
        </row>
        <row r="157">
          <cell r="V157"/>
          <cell r="AH157"/>
          <cell r="AQ157"/>
          <cell r="BA157"/>
          <cell r="BG157"/>
        </row>
        <row r="158">
          <cell r="V158"/>
          <cell r="AH158"/>
          <cell r="AQ158"/>
          <cell r="BA158"/>
          <cell r="BG158"/>
        </row>
        <row r="159">
          <cell r="V159"/>
          <cell r="AH159"/>
          <cell r="AQ159"/>
          <cell r="BA159"/>
          <cell r="BG159"/>
        </row>
        <row r="160">
          <cell r="V160"/>
          <cell r="AH160"/>
          <cell r="AQ160"/>
          <cell r="BA160"/>
          <cell r="BG160"/>
        </row>
        <row r="161">
          <cell r="V161"/>
          <cell r="AH161"/>
          <cell r="AQ161"/>
          <cell r="BA161"/>
          <cell r="BG161"/>
        </row>
        <row r="162">
          <cell r="V162"/>
          <cell r="AH162"/>
          <cell r="AQ162"/>
          <cell r="BA162"/>
          <cell r="BG162"/>
        </row>
        <row r="163">
          <cell r="V163"/>
          <cell r="AH163"/>
          <cell r="AQ163"/>
          <cell r="BA163"/>
          <cell r="BG163"/>
        </row>
        <row r="164">
          <cell r="V164"/>
          <cell r="AH164"/>
          <cell r="AQ164"/>
          <cell r="BA164"/>
          <cell r="BG164"/>
        </row>
        <row r="165">
          <cell r="V165"/>
          <cell r="AH165"/>
          <cell r="AQ165"/>
          <cell r="BA165"/>
          <cell r="BG165"/>
        </row>
        <row r="166">
          <cell r="V166"/>
          <cell r="AH166"/>
          <cell r="AQ166"/>
          <cell r="BA166"/>
          <cell r="BG166"/>
        </row>
        <row r="167">
          <cell r="V167"/>
          <cell r="AH167"/>
          <cell r="AQ167"/>
          <cell r="BA167"/>
          <cell r="BG167"/>
        </row>
        <row r="168">
          <cell r="V168"/>
          <cell r="AH168"/>
          <cell r="AQ168"/>
          <cell r="BA168"/>
          <cell r="BG168"/>
        </row>
        <row r="169">
          <cell r="V169"/>
          <cell r="AH169"/>
          <cell r="AQ169"/>
          <cell r="BA169"/>
          <cell r="BG169"/>
        </row>
        <row r="170">
          <cell r="V170"/>
          <cell r="AH170"/>
          <cell r="AQ170"/>
          <cell r="BA170"/>
          <cell r="BG170"/>
        </row>
        <row r="171">
          <cell r="V171"/>
          <cell r="AH171"/>
          <cell r="AQ171"/>
          <cell r="BA171"/>
          <cell r="BG171"/>
        </row>
        <row r="172">
          <cell r="V172"/>
          <cell r="AH172"/>
          <cell r="AQ172"/>
          <cell r="BA172"/>
          <cell r="BG172"/>
        </row>
        <row r="173">
          <cell r="V173"/>
          <cell r="AH173"/>
          <cell r="AQ173"/>
          <cell r="BA173"/>
          <cell r="BG173"/>
        </row>
        <row r="174">
          <cell r="V174"/>
          <cell r="AH174"/>
          <cell r="AQ174"/>
          <cell r="BA174"/>
          <cell r="BG174"/>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row>
        <row r="31">
          <cell r="D31"/>
        </row>
        <row r="32">
          <cell r="D32"/>
        </row>
        <row r="33">
          <cell r="D33"/>
        </row>
        <row r="34">
          <cell r="D34"/>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row>
        <row r="45">
          <cell r="J45"/>
        </row>
        <row r="46">
          <cell r="J46"/>
        </row>
        <row r="47">
          <cell r="J47"/>
        </row>
        <row r="48">
          <cell r="J48"/>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row>
        <row r="55">
          <cell r="J55"/>
        </row>
        <row r="56">
          <cell r="J56"/>
        </row>
        <row r="57">
          <cell r="J57"/>
        </row>
        <row r="58">
          <cell r="J58"/>
        </row>
        <row r="59">
          <cell r="J59"/>
        </row>
        <row r="60">
          <cell r="J60"/>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row>
        <row r="31">
          <cell r="D31"/>
        </row>
        <row r="32">
          <cell r="D32"/>
        </row>
        <row r="33">
          <cell r="D33"/>
        </row>
        <row r="34">
          <cell r="D34"/>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cell r="AL88"/>
          <cell r="AR88"/>
          <cell r="AT88"/>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Cambio de Gobierno y /o administración</v>
          </cell>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Posible (3)</v>
          </cell>
        </row>
        <row r="130">
          <cell r="AP130"/>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00000"/>
  </sheetPr>
  <dimension ref="A1:BG124"/>
  <sheetViews>
    <sheetView showGridLines="0" tabSelected="1" view="pageBreakPreview" zoomScale="44" zoomScaleNormal="44" zoomScaleSheetLayoutView="44" zoomScalePageLayoutView="53" workbookViewId="0">
      <selection activeCell="D13" sqref="D13"/>
    </sheetView>
  </sheetViews>
  <sheetFormatPr baseColWidth="10" defaultColWidth="11.42578125" defaultRowHeight="18" x14ac:dyDescent="0.25"/>
  <cols>
    <col min="1" max="1" width="39.28515625" style="74" customWidth="1"/>
    <col min="2" max="3" width="30.7109375" style="7" customWidth="1"/>
    <col min="4" max="4" width="50.7109375" style="7" customWidth="1"/>
    <col min="5" max="5" width="60.7109375" style="7" customWidth="1"/>
    <col min="6" max="6" width="78.28515625" style="18" hidden="1" customWidth="1"/>
    <col min="7" max="7" width="58" style="18" hidden="1" customWidth="1"/>
    <col min="8" max="9" width="70.7109375" style="18" customWidth="1"/>
    <col min="10" max="10" width="75.7109375" style="18" customWidth="1"/>
    <col min="11" max="11" width="15.42578125" style="47" hidden="1" customWidth="1"/>
    <col min="12" max="12" width="15.140625" style="47" hidden="1" customWidth="1"/>
    <col min="13" max="13" width="18.85546875" style="47" hidden="1" customWidth="1"/>
    <col min="14" max="14" width="76.140625" style="18" hidden="1" customWidth="1"/>
    <col min="15" max="15" width="107.85546875" style="18" customWidth="1"/>
    <col min="16" max="16" width="16.28515625" style="45" hidden="1" customWidth="1"/>
    <col min="17" max="17" width="16.85546875" style="45" hidden="1" customWidth="1"/>
    <col min="18" max="18" width="15.85546875" style="45" hidden="1" customWidth="1"/>
    <col min="19" max="19" width="22.140625" style="45" hidden="1" customWidth="1"/>
    <col min="20" max="20" width="27.140625" style="45" hidden="1" customWidth="1"/>
    <col min="21" max="21" width="63.28515625" style="18" hidden="1" customWidth="1"/>
    <col min="22" max="22" width="15.85546875" style="45" hidden="1" customWidth="1"/>
    <col min="23" max="23" width="17" style="45" hidden="1" customWidth="1"/>
    <col min="24" max="24" width="20.140625" style="45" hidden="1" customWidth="1"/>
    <col min="25" max="25" width="19.28515625" style="45" hidden="1" customWidth="1"/>
    <col min="26" max="26" width="25.5703125" style="45" hidden="1" customWidth="1"/>
    <col min="27" max="28" width="10.7109375" style="45" hidden="1" customWidth="1"/>
    <col min="29" max="29" width="26.28515625" style="74" hidden="1" customWidth="1"/>
    <col min="30" max="30" width="70.7109375" style="7" hidden="1" customWidth="1"/>
    <col min="31" max="31" width="28.42578125" style="74" hidden="1" customWidth="1"/>
    <col min="32" max="32" width="100.7109375" style="7" customWidth="1"/>
    <col min="33" max="33" width="50.7109375" style="7" customWidth="1"/>
    <col min="34" max="34" width="60.7109375" style="7" customWidth="1"/>
    <col min="35" max="35" width="34.85546875" style="47" customWidth="1"/>
    <col min="36" max="36" width="33.140625" style="47" customWidth="1"/>
    <col min="37" max="37" width="100.7109375" style="45" customWidth="1"/>
    <col min="38" max="38" width="25.7109375" style="222" customWidth="1"/>
    <col min="39" max="39" width="100.7109375" style="45" customWidth="1"/>
    <col min="40" max="40" width="100.7109375" style="7" customWidth="1"/>
    <col min="41" max="41" width="61.28515625" style="7" customWidth="1"/>
    <col min="42" max="42" width="64.140625" style="7" customWidth="1"/>
    <col min="43" max="44" width="30.7109375" style="45" customWidth="1"/>
    <col min="45" max="45" width="100.7109375" style="45" customWidth="1"/>
    <col min="46" max="46" width="25.7109375" style="237" customWidth="1"/>
    <col min="47" max="47" width="100.7109375" style="45" customWidth="1"/>
    <col min="48" max="50" width="60.7109375" style="7" customWidth="1"/>
    <col min="51" max="54" width="11.42578125" style="7" customWidth="1"/>
    <col min="55" max="16384" width="11.42578125" style="7"/>
  </cols>
  <sheetData>
    <row r="1" spans="1:50" s="4" customFormat="1" ht="38.450000000000003" customHeight="1" x14ac:dyDescent="0.3">
      <c r="A1" s="318"/>
      <c r="B1" s="318"/>
      <c r="C1" s="318"/>
      <c r="D1" s="88" t="s">
        <v>0</v>
      </c>
      <c r="E1" s="334" t="s">
        <v>41</v>
      </c>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6"/>
      <c r="AS1" s="114"/>
      <c r="AT1" s="223"/>
      <c r="AU1" s="114"/>
      <c r="AV1" s="310"/>
      <c r="AW1" s="311"/>
      <c r="AX1" s="312"/>
    </row>
    <row r="2" spans="1:50" s="4" customFormat="1" ht="38.450000000000003" customHeight="1" x14ac:dyDescent="0.3">
      <c r="A2" s="318"/>
      <c r="B2" s="318"/>
      <c r="C2" s="318"/>
      <c r="D2" s="88" t="s">
        <v>1</v>
      </c>
      <c r="E2" s="334" t="s">
        <v>46</v>
      </c>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6"/>
      <c r="AS2" s="115"/>
      <c r="AT2" s="224"/>
      <c r="AU2" s="115"/>
      <c r="AV2" s="313"/>
      <c r="AW2" s="314"/>
      <c r="AX2" s="315"/>
    </row>
    <row r="3" spans="1:50" s="4" customFormat="1" ht="4.9000000000000004" customHeight="1" x14ac:dyDescent="0.3">
      <c r="A3" s="73"/>
      <c r="D3" s="19"/>
      <c r="E3" s="19"/>
      <c r="F3" s="20"/>
      <c r="G3" s="20"/>
      <c r="H3" s="20"/>
      <c r="I3" s="20"/>
      <c r="J3" s="20"/>
      <c r="K3" s="19"/>
      <c r="L3" s="19"/>
      <c r="M3" s="19"/>
      <c r="N3" s="20"/>
      <c r="O3" s="20"/>
      <c r="P3" s="19"/>
      <c r="Q3" s="19"/>
      <c r="R3" s="19"/>
      <c r="S3" s="19"/>
      <c r="T3" s="19"/>
      <c r="U3" s="20"/>
      <c r="V3" s="19"/>
      <c r="W3" s="19"/>
      <c r="X3" s="19"/>
      <c r="Y3" s="19"/>
      <c r="Z3" s="19"/>
      <c r="AA3" s="19"/>
      <c r="AB3" s="19"/>
      <c r="AC3" s="19"/>
      <c r="AD3" s="19"/>
      <c r="AE3" s="19"/>
      <c r="AF3" s="19"/>
      <c r="AG3" s="19"/>
      <c r="AH3" s="19"/>
      <c r="AI3" s="19"/>
      <c r="AJ3" s="19"/>
      <c r="AK3" s="19"/>
      <c r="AL3" s="204"/>
      <c r="AM3" s="19"/>
      <c r="AN3" s="19"/>
      <c r="AO3" s="19"/>
      <c r="AP3" s="19"/>
      <c r="AQ3" s="19"/>
      <c r="AR3" s="19"/>
      <c r="AS3" s="19"/>
      <c r="AT3" s="225"/>
      <c r="AU3" s="19"/>
      <c r="AV3" s="19"/>
      <c r="AW3" s="19"/>
      <c r="AX3" s="19"/>
    </row>
    <row r="4" spans="1:50" s="4" customFormat="1" ht="31.5" customHeight="1" x14ac:dyDescent="0.3">
      <c r="A4" s="337" t="s">
        <v>2</v>
      </c>
      <c r="B4" s="337"/>
      <c r="C4" s="338">
        <v>44104</v>
      </c>
      <c r="D4" s="338"/>
      <c r="E4" s="338"/>
      <c r="F4" s="21"/>
      <c r="G4" s="21"/>
      <c r="H4" s="21"/>
      <c r="I4" s="21"/>
      <c r="J4" s="21"/>
      <c r="K4" s="50"/>
      <c r="L4" s="50"/>
      <c r="M4" s="50"/>
      <c r="N4" s="21"/>
      <c r="O4" s="22"/>
      <c r="P4" s="2"/>
      <c r="Q4" s="2"/>
      <c r="R4" s="2"/>
      <c r="S4" s="2"/>
      <c r="T4" s="2"/>
      <c r="U4" s="22"/>
      <c r="V4" s="2"/>
      <c r="W4" s="2"/>
      <c r="X4" s="2"/>
      <c r="Y4" s="2"/>
      <c r="Z4" s="2"/>
      <c r="AA4" s="50"/>
      <c r="AB4" s="50"/>
      <c r="AC4" s="75"/>
      <c r="AD4" s="1"/>
      <c r="AE4" s="2"/>
      <c r="AF4" s="2"/>
      <c r="AG4" s="2"/>
      <c r="AH4" s="2"/>
      <c r="AI4" s="2"/>
      <c r="AJ4" s="2"/>
      <c r="AK4" s="2"/>
      <c r="AL4" s="205"/>
      <c r="AM4" s="2"/>
      <c r="AN4" s="2"/>
      <c r="AO4" s="2"/>
      <c r="AP4" s="2"/>
      <c r="AQ4" s="2"/>
      <c r="AR4" s="2"/>
      <c r="AS4" s="2"/>
      <c r="AT4" s="226"/>
      <c r="AU4" s="2"/>
      <c r="AV4" s="2"/>
      <c r="AW4" s="2"/>
      <c r="AX4" s="2"/>
    </row>
    <row r="5" spans="1:50" s="4" customFormat="1" ht="4.9000000000000004" customHeight="1" x14ac:dyDescent="0.3">
      <c r="A5" s="48"/>
      <c r="B5" s="3"/>
      <c r="D5" s="2"/>
      <c r="E5" s="2"/>
      <c r="F5" s="22"/>
      <c r="G5" s="22"/>
      <c r="H5" s="22"/>
      <c r="I5" s="22"/>
      <c r="J5" s="22"/>
      <c r="K5" s="2"/>
      <c r="L5" s="2"/>
      <c r="M5" s="2"/>
      <c r="N5" s="22"/>
      <c r="O5" s="22"/>
      <c r="P5" s="2"/>
      <c r="Q5" s="2"/>
      <c r="R5" s="2"/>
      <c r="S5" s="2"/>
      <c r="T5" s="2"/>
      <c r="U5" s="22"/>
      <c r="V5" s="2"/>
      <c r="W5" s="2"/>
      <c r="X5" s="2"/>
      <c r="Y5" s="2"/>
      <c r="Z5" s="2"/>
      <c r="AA5" s="2"/>
      <c r="AB5" s="2"/>
      <c r="AC5" s="2"/>
      <c r="AD5" s="2"/>
      <c r="AE5" s="2"/>
      <c r="AF5" s="2"/>
      <c r="AG5" s="2"/>
      <c r="AH5" s="2"/>
      <c r="AI5" s="2"/>
      <c r="AJ5" s="2"/>
      <c r="AK5" s="2"/>
      <c r="AL5" s="205"/>
      <c r="AM5" s="2"/>
      <c r="AN5" s="2"/>
      <c r="AO5" s="2"/>
      <c r="AP5" s="2"/>
      <c r="AQ5" s="2"/>
      <c r="AR5" s="2"/>
      <c r="AS5" s="2"/>
      <c r="AT5" s="226"/>
      <c r="AU5" s="2"/>
      <c r="AV5" s="2"/>
      <c r="AW5" s="2"/>
      <c r="AX5" s="2"/>
    </row>
    <row r="6" spans="1:50" s="4" customFormat="1" ht="5.0999999999999996" customHeight="1" x14ac:dyDescent="0.3">
      <c r="A6" s="49"/>
      <c r="B6" s="316"/>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row>
    <row r="7" spans="1:50" s="4" customFormat="1" ht="29.25" customHeight="1" x14ac:dyDescent="0.3">
      <c r="A7" s="359" t="s">
        <v>38</v>
      </c>
      <c r="B7" s="359"/>
      <c r="C7" s="366" t="s">
        <v>39</v>
      </c>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8"/>
    </row>
    <row r="8" spans="1:50" s="4" customFormat="1" ht="11.25" customHeight="1" x14ac:dyDescent="0.3">
      <c r="A8" s="73"/>
      <c r="B8" s="5"/>
      <c r="C8" s="6"/>
      <c r="D8" s="6"/>
      <c r="E8" s="6"/>
      <c r="F8" s="23"/>
      <c r="G8" s="23"/>
      <c r="H8" s="23"/>
      <c r="I8" s="23"/>
      <c r="J8" s="23"/>
      <c r="K8" s="46"/>
      <c r="L8" s="46"/>
      <c r="M8" s="46"/>
      <c r="N8" s="23"/>
      <c r="O8" s="23"/>
      <c r="P8" s="24"/>
      <c r="Q8" s="24"/>
      <c r="R8" s="24"/>
      <c r="S8" s="24"/>
      <c r="T8" s="24"/>
      <c r="U8" s="23"/>
      <c r="V8" s="24"/>
      <c r="W8" s="24"/>
      <c r="X8" s="24"/>
      <c r="Y8" s="24"/>
      <c r="Z8" s="24"/>
      <c r="AA8" s="24"/>
      <c r="AB8" s="24"/>
      <c r="AC8" s="49"/>
      <c r="AE8" s="49"/>
      <c r="AI8" s="46"/>
      <c r="AJ8" s="46"/>
      <c r="AK8" s="24"/>
      <c r="AL8" s="220"/>
      <c r="AM8" s="24"/>
      <c r="AQ8" s="24"/>
      <c r="AR8" s="24"/>
      <c r="AS8" s="24"/>
      <c r="AT8" s="235"/>
      <c r="AU8" s="24"/>
    </row>
    <row r="9" spans="1:50" s="4" customFormat="1" ht="21" customHeight="1" x14ac:dyDescent="0.3">
      <c r="A9" s="359" t="s">
        <v>3</v>
      </c>
      <c r="B9" s="359"/>
      <c r="C9" s="360" t="s">
        <v>40</v>
      </c>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2"/>
    </row>
    <row r="10" spans="1:50" s="4" customFormat="1" ht="15.75" customHeight="1" x14ac:dyDescent="0.3">
      <c r="A10" s="359"/>
      <c r="B10" s="359"/>
      <c r="C10" s="363"/>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s="4" customFormat="1" ht="11.25" customHeight="1" thickBot="1" x14ac:dyDescent="0.35">
      <c r="A11" s="83"/>
      <c r="B11" s="84"/>
      <c r="C11" s="84"/>
      <c r="D11" s="84"/>
      <c r="E11" s="84"/>
      <c r="F11" s="85"/>
      <c r="G11" s="85"/>
      <c r="H11" s="85"/>
      <c r="I11" s="85"/>
      <c r="J11" s="85"/>
      <c r="K11" s="86"/>
      <c r="L11" s="86"/>
      <c r="M11" s="86"/>
      <c r="N11" s="85"/>
      <c r="O11" s="85"/>
      <c r="P11" s="87"/>
      <c r="Q11" s="87"/>
      <c r="R11" s="87"/>
      <c r="S11" s="87"/>
      <c r="T11" s="87"/>
      <c r="U11" s="85"/>
      <c r="V11" s="87"/>
      <c r="W11" s="87"/>
      <c r="X11" s="87"/>
      <c r="Y11" s="87"/>
      <c r="Z11" s="87"/>
      <c r="AA11" s="87"/>
      <c r="AB11" s="87"/>
      <c r="AC11" s="83"/>
      <c r="AD11" s="84"/>
      <c r="AE11" s="83"/>
      <c r="AF11" s="84"/>
      <c r="AG11" s="84"/>
      <c r="AH11" s="84"/>
      <c r="AI11" s="86"/>
      <c r="AJ11" s="86"/>
      <c r="AK11" s="87"/>
      <c r="AL11" s="221"/>
      <c r="AM11" s="87"/>
      <c r="AN11" s="84"/>
      <c r="AO11" s="84"/>
      <c r="AP11" s="84"/>
      <c r="AQ11" s="87"/>
      <c r="AR11" s="87"/>
      <c r="AS11" s="87"/>
      <c r="AT11" s="236"/>
      <c r="AU11" s="87"/>
      <c r="AV11" s="84"/>
      <c r="AW11" s="84"/>
      <c r="AX11" s="84"/>
    </row>
    <row r="12" spans="1:50" s="24" customFormat="1" ht="56.25" customHeight="1" x14ac:dyDescent="0.3">
      <c r="A12" s="325" t="s">
        <v>0</v>
      </c>
      <c r="B12" s="327" t="s">
        <v>4</v>
      </c>
      <c r="C12" s="329" t="s">
        <v>5</v>
      </c>
      <c r="D12" s="319" t="s">
        <v>6</v>
      </c>
      <c r="E12" s="321"/>
      <c r="F12" s="111" t="s">
        <v>7</v>
      </c>
      <c r="G12" s="331" t="s">
        <v>8</v>
      </c>
      <c r="H12" s="323" t="s">
        <v>9</v>
      </c>
      <c r="I12" s="333"/>
      <c r="J12" s="329" t="s">
        <v>10</v>
      </c>
      <c r="K12" s="322" t="s">
        <v>11</v>
      </c>
      <c r="L12" s="323"/>
      <c r="M12" s="323"/>
      <c r="N12" s="333"/>
      <c r="O12" s="319" t="s">
        <v>12</v>
      </c>
      <c r="P12" s="320"/>
      <c r="Q12" s="320"/>
      <c r="R12" s="320"/>
      <c r="S12" s="320"/>
      <c r="T12" s="321"/>
      <c r="U12" s="319" t="s">
        <v>13</v>
      </c>
      <c r="V12" s="320"/>
      <c r="W12" s="320"/>
      <c r="X12" s="320"/>
      <c r="Y12" s="320"/>
      <c r="Z12" s="321"/>
      <c r="AA12" s="322" t="s">
        <v>14</v>
      </c>
      <c r="AB12" s="323"/>
      <c r="AC12" s="323"/>
      <c r="AD12" s="324"/>
      <c r="AE12" s="441" t="s">
        <v>30</v>
      </c>
      <c r="AF12" s="369" t="s">
        <v>423</v>
      </c>
      <c r="AG12" s="320"/>
      <c r="AH12" s="320"/>
      <c r="AI12" s="320"/>
      <c r="AJ12" s="321"/>
      <c r="AK12" s="438" t="s">
        <v>430</v>
      </c>
      <c r="AL12" s="438"/>
      <c r="AM12" s="439" t="s">
        <v>425</v>
      </c>
      <c r="AN12" s="370" t="s">
        <v>428</v>
      </c>
      <c r="AO12" s="371"/>
      <c r="AP12" s="371"/>
      <c r="AQ12" s="371"/>
      <c r="AR12" s="371"/>
      <c r="AS12" s="438" t="s">
        <v>429</v>
      </c>
      <c r="AT12" s="438"/>
      <c r="AU12" s="339" t="s">
        <v>425</v>
      </c>
      <c r="AV12" s="333" t="s">
        <v>37</v>
      </c>
      <c r="AW12" s="331" t="s">
        <v>32</v>
      </c>
      <c r="AX12" s="373" t="s">
        <v>33</v>
      </c>
    </row>
    <row r="13" spans="1:50" s="24" customFormat="1" ht="165" customHeight="1" thickBot="1" x14ac:dyDescent="0.35">
      <c r="A13" s="326"/>
      <c r="B13" s="328"/>
      <c r="C13" s="330"/>
      <c r="D13" s="179" t="s">
        <v>15</v>
      </c>
      <c r="E13" s="179" t="s">
        <v>16</v>
      </c>
      <c r="F13" s="180" t="s">
        <v>17</v>
      </c>
      <c r="G13" s="332"/>
      <c r="H13" s="181" t="s">
        <v>18</v>
      </c>
      <c r="I13" s="110" t="s">
        <v>19</v>
      </c>
      <c r="J13" s="330"/>
      <c r="K13" s="182" t="s">
        <v>20</v>
      </c>
      <c r="L13" s="182" t="s">
        <v>21</v>
      </c>
      <c r="M13" s="112" t="s">
        <v>22</v>
      </c>
      <c r="N13" s="112" t="s">
        <v>23</v>
      </c>
      <c r="O13" s="179" t="s">
        <v>24</v>
      </c>
      <c r="P13" s="183" t="s">
        <v>25</v>
      </c>
      <c r="Q13" s="183" t="s">
        <v>26</v>
      </c>
      <c r="R13" s="183" t="s">
        <v>27</v>
      </c>
      <c r="S13" s="183" t="s">
        <v>28</v>
      </c>
      <c r="T13" s="183" t="s">
        <v>29</v>
      </c>
      <c r="U13" s="179" t="s">
        <v>24</v>
      </c>
      <c r="V13" s="183" t="s">
        <v>25</v>
      </c>
      <c r="W13" s="183" t="s">
        <v>26</v>
      </c>
      <c r="X13" s="183" t="s">
        <v>27</v>
      </c>
      <c r="Y13" s="183" t="s">
        <v>28</v>
      </c>
      <c r="Z13" s="183" t="s">
        <v>29</v>
      </c>
      <c r="AA13" s="182" t="s">
        <v>20</v>
      </c>
      <c r="AB13" s="182" t="s">
        <v>21</v>
      </c>
      <c r="AC13" s="112" t="s">
        <v>22</v>
      </c>
      <c r="AD13" s="186" t="s">
        <v>23</v>
      </c>
      <c r="AE13" s="442"/>
      <c r="AF13" s="185" t="s">
        <v>31</v>
      </c>
      <c r="AG13" s="179" t="s">
        <v>32</v>
      </c>
      <c r="AH13" s="179" t="s">
        <v>33</v>
      </c>
      <c r="AI13" s="179" t="s">
        <v>34</v>
      </c>
      <c r="AJ13" s="179" t="s">
        <v>35</v>
      </c>
      <c r="AK13" s="184" t="s">
        <v>426</v>
      </c>
      <c r="AL13" s="206" t="s">
        <v>427</v>
      </c>
      <c r="AM13" s="440"/>
      <c r="AN13" s="185" t="s">
        <v>36</v>
      </c>
      <c r="AO13" s="179" t="s">
        <v>32</v>
      </c>
      <c r="AP13" s="179" t="s">
        <v>33</v>
      </c>
      <c r="AQ13" s="179" t="s">
        <v>34</v>
      </c>
      <c r="AR13" s="179" t="s">
        <v>35</v>
      </c>
      <c r="AS13" s="184" t="s">
        <v>426</v>
      </c>
      <c r="AT13" s="227" t="s">
        <v>427</v>
      </c>
      <c r="AU13" s="340"/>
      <c r="AV13" s="372"/>
      <c r="AW13" s="332"/>
      <c r="AX13" s="374"/>
    </row>
    <row r="14" spans="1:50" s="113" customFormat="1" ht="12" customHeight="1" thickBot="1" x14ac:dyDescent="0.3">
      <c r="AL14" s="207"/>
      <c r="AT14" s="228"/>
    </row>
    <row r="15" spans="1:50" s="54" customFormat="1" ht="348.75" customHeight="1" x14ac:dyDescent="0.25">
      <c r="A15" s="353" t="s">
        <v>44</v>
      </c>
      <c r="B15" s="43" t="str">
        <f>IF([3]Ficha1!$V$13="","",[3]Ficha1!$V$13)</f>
        <v xml:space="preserve">Riesgo de Gestión </v>
      </c>
      <c r="C15" s="43" t="str">
        <f>IF([3]Ficha1!$AY$24="","",[3]Ficha1!$AY$24)</f>
        <v>Operativo</v>
      </c>
      <c r="D15" s="27" t="s">
        <v>159</v>
      </c>
      <c r="E15" s="27" t="s">
        <v>299</v>
      </c>
      <c r="F15" s="8" t="str">
        <f>CONCATENATE(IF([3]Ficha1!$D$29="","",[3]Ficha1!$D$29),"
",IF([3]Ficha1!$D$30="","",[3]Ficha1!$D$30),"
",IF([3]Ficha1!$D$31="","",[3]Ficha1!$D$31),"
",IF([3]Ficha1!$D$32="","",[3]Ficha1!$D$32),"
",IF([3]Ficha1!$D$33="","",[3]Ficha1!$D$33),"
",IF([3]Ficha1!$D$34="","",[3]Ficha1!$D$34))</f>
        <v xml:space="preserve">--- Ningún Trámite y Procedimiento Administrativo
</v>
      </c>
      <c r="G15" s="8" t="str">
        <f>IF([3]Ficha1!$AD$29="","",[3]Ficha1!$AD$29)</f>
        <v>Todos los procesos en el Sistema Integrado de Gestión</v>
      </c>
      <c r="H15" s="8" t="s">
        <v>300</v>
      </c>
      <c r="I15" s="8"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v>
      </c>
      <c r="J15" s="8"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v>
      </c>
      <c r="K15" s="28" t="str">
        <f>IF([3]Ficha1!$J$72="","",[3]Ficha1!$J$72)</f>
        <v>Posible (3)</v>
      </c>
      <c r="L15" s="28" t="str">
        <f>IF([3]Ficha1!$J$79="","",[3]Ficha1!$J$79)</f>
        <v>Moderado (3)</v>
      </c>
      <c r="M15" s="107" t="str">
        <f>IF([3]Ficha1!$AP$68="","",[3]Ficha1!$AP$68)</f>
        <v>Alta</v>
      </c>
      <c r="N15" s="8"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8" t="str">
        <f>CONCATENATE(IF([3]Ficha1!$D$87="","",[3]Ficha1!$D$87),"
",IF([3]Ficha1!$D$88="","",[3]Ficha1!$D$88),"
",IF([3]Ficha1!$D$89="","",[3]Ficha1!$D$89),"
",IF([3]Ficha1!$D$90="","",[3]Ficha1!$D$90),"
",IF([3]Ficha1!$D$91="","",[3]Ficha1!$D$91),"
",IF([3]Ficha1!$D$92="","",[3]Ficha1!$D$92),"
",IF([3]Ficha1!$D$93="","",[3]Ficha1!$D$93),"
",IF([3]Ficha1!$D$94="","",[3]Ficha1!$D$94),"
",IF([3]Ficha1!$D$95="","",[3]Ficha1!$D$95),"
",IF([3]Ficha1!$D$96="","",[3]Ficha1!$D$96))</f>
        <v xml:space="preserve">Revisar los elementos del direccionamiento estratégico y del Diagnóstico Institucional Anual
</v>
      </c>
      <c r="P15" s="9"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v>
      </c>
      <c r="Q15" s="9"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v>
      </c>
      <c r="R15" s="9"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v>
      </c>
      <c r="S15" s="107" t="str">
        <f>IF([3]Ficha1!$AW$87="","",[3]Ficha1!$AW$87)</f>
        <v>Fuerte</v>
      </c>
      <c r="T15" s="9" t="str">
        <f>IF([3]Ficha1!$AZ$87="","",[3]Ficha1!$AZ$87)</f>
        <v>Directamente</v>
      </c>
      <c r="U15" s="8" t="str">
        <f>CONCATENATE(IF([3]Ficha1!$D$102="","",[3]Ficha1!$D$102),"
",IF([3]Ficha1!$D$103="","",[3]Ficha1!$D$103),"
",IF([3]Ficha1!$D$104="","",[3]Ficha1!$D$104),"
",IF([3]Ficha1!$D$105="","",[3]Ficha1!$D$105),"
",IF([3]Ficha1!$D$106="","",[3]Ficha1!$D$106),"
",IF([3]Ficha1!$D$107="","",[3]Ficha1!$D$107),"
",IF([3]Ficha1!$D$108="","",[3]Ficha1!$D$108),"
",IF([3]Ficha1!$D$109="","",[3]Ficha1!$D$109),"
",IF([3]Ficha1!$D$110="","",[3]Ficha1!$D$110),"
",IF([3]Ficha1!$D$111="","",[3]Ficha1!$D$111))</f>
        <v xml:space="preserve">
</v>
      </c>
      <c r="V15" s="9"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9"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9"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107" t="str">
        <f>IF([3]Ficha1!$AW$102="","",[3]Ficha1!$AW$102)</f>
        <v/>
      </c>
      <c r="Z15" s="9" t="str">
        <f>IF([3]Ficha1!$AZ$102="","",[3]Ficha1!$AZ$102)</f>
        <v/>
      </c>
      <c r="AA15" s="28" t="str">
        <f>IF([3]Ficha1!$J$127="","",[3]Ficha1!$J$127)</f>
        <v>Rara vez (1)</v>
      </c>
      <c r="AB15" s="28" t="str">
        <f>IF([3]Ficha1!$J$134="","",[3]Ficha1!$J$134)</f>
        <v>Moderado (3)</v>
      </c>
      <c r="AC15" s="37" t="str">
        <f>IF([3]Ficha1!$AP$126="","",[3]Ficha1!$AP$126)</f>
        <v>Moderada</v>
      </c>
      <c r="AD15" s="8" t="str">
        <f>IF([3]Ficha1!$AP$130="","",[3]Ficha1!$AP$130)</f>
        <v>Los controles existentes son aplicados de manera oportuna y la desviaciones y resultados no se  documentan.</v>
      </c>
      <c r="AE15" s="37" t="s">
        <v>43</v>
      </c>
      <c r="AF15" s="8" t="s">
        <v>301</v>
      </c>
      <c r="AG15" s="8" t="s">
        <v>162</v>
      </c>
      <c r="AH15" s="8" t="s">
        <v>163</v>
      </c>
      <c r="AI15" s="41" t="s">
        <v>164</v>
      </c>
      <c r="AJ15" s="41" t="s">
        <v>165</v>
      </c>
      <c r="AK15" s="239" t="s">
        <v>1012</v>
      </c>
      <c r="AL15" s="240">
        <v>1</v>
      </c>
      <c r="AM15" s="269" t="s">
        <v>1014</v>
      </c>
      <c r="AN15" s="8" t="s">
        <v>424</v>
      </c>
      <c r="AO15" s="8" t="s">
        <v>166</v>
      </c>
      <c r="AP15" s="42" t="s">
        <v>302</v>
      </c>
      <c r="AQ15" s="53" t="s">
        <v>167</v>
      </c>
      <c r="AR15" s="89" t="s">
        <v>168</v>
      </c>
      <c r="AS15" s="288" t="s">
        <v>1015</v>
      </c>
      <c r="AT15" s="289">
        <v>1</v>
      </c>
      <c r="AU15" s="283" t="s">
        <v>1016</v>
      </c>
      <c r="AV15" s="91"/>
      <c r="AW15" s="8"/>
      <c r="AX15" s="10"/>
    </row>
    <row r="16" spans="1:50" s="54" customFormat="1" ht="308.25" customHeight="1" x14ac:dyDescent="0.25">
      <c r="A16" s="357"/>
      <c r="B16" s="55" t="str">
        <f>IF([3]Ficha2!$V$13="","",[3]Ficha2!$V$13)</f>
        <v xml:space="preserve">Riesgo de Gestión </v>
      </c>
      <c r="C16" s="55" t="str">
        <f>IF([3]Ficha2!$AY$24="","",[3]Ficha2!$AY$24)</f>
        <v>Financiero</v>
      </c>
      <c r="D16" s="26" t="s">
        <v>115</v>
      </c>
      <c r="E16" s="26" t="s">
        <v>188</v>
      </c>
      <c r="F16" s="11" t="str">
        <f>CONCATENATE(IF([3]Ficha2!$D$29="","",[3]Ficha2!$D$29),"
",IF([3]Ficha2!$D$30="","",[3]Ficha2!$D$30),"
",IF([3]Ficha2!$D$31="","",[3]Ficha2!$D$31),"
",IF([3]Ficha2!$D$32="","",[3]Ficha2!$D$32),"
",IF([3]Ficha2!$D$33="","",[3]Ficha2!$D$33),"
",IF([3]Ficha2!$D$34="","",[3]Ficha2!$D$34))</f>
        <v xml:space="preserve">--- Ningún Trámite y Procedimiento Administrativo
</v>
      </c>
      <c r="G16" s="11" t="str">
        <f>IF([3]Ficha2!$AD$29="","",[3]Ficha2!$AD$29)</f>
        <v>Procesos misionales y estratégicos misionales en el Sistema Integrado de Gestión</v>
      </c>
      <c r="H16" s="11" t="str">
        <f>CONCATENATE(IF([3]Ficha2!$J$39="","",[3]Ficha2!$J$39),"
",IF([3]Ficha2!$J$40="","",[3]Ficha2!$J$40),"
",IF([3]Ficha2!$J$41="","",[3]Ficha2!$J$41),"
",IF([3]Ficha2!$J$42="","",[3]Ficha2!$J$42),"
",IF([3]Ficha2!$J$43="","",[3]Ficha2!$J$43),"
",IF([3]Ficha2!$J$44="","",[3]Ficha2!$J$44),"
",IF([3]Ficha2!$J$45="","",[3]Ficha2!$J$45),"
",IF([3]Ficha2!$J$46="","",[3]Ficha2!$J$46),"
",IF([3]Ficha2!$J$47="","",[3]Ficha2!$J$47),"
",IF([3]Ficha2!$J$48="","",[3]Ficha2!$J$48))</f>
        <v xml:space="preserve">Falta de comunicación asertiva y efectiva entre las áreas responsables de la formulación del anteproyecto del presupuesto.
</v>
      </c>
      <c r="I16" s="11" t="str">
        <f>CONCATENATE(IF([3]Ficha2!$J$51="","",[3]Ficha2!$J$51),"
",IF([3]Ficha2!$J$52="","",[3]Ficha2!$J$52),"
",IF([3]Ficha2!$J$53="","",[3]Ficha2!$J$53),"
",IF([3]Ficha2!$J$54="","",[3]Ficha2!$J$54),"
",IF([3]Ficha2!$J$55="","",[3]Ficha2!$J$55),"
",IF([3]Ficha2!$J$56="","",[3]Ficha2!$J$56),"
",IF([3]Ficha2!$J$57="","",[3]Ficha2!$J$57),"
",IF([3]Ficha2!$J$58="","",[3]Ficha2!$J$58),"
",IF([3]Ficha2!$J$59="","",[3]Ficha2!$J$59),"
",IF([3]Ficha2!$J$60="","",[3]Ficha2!$J$60))</f>
        <v xml:space="preserve">Reducción de presupuesto por las políticas impartidas del Gobierno Nación,  tanto de los Rubros presupuestales de Ingresos como de Gastos.
</v>
      </c>
      <c r="J16" s="51" t="s">
        <v>169</v>
      </c>
      <c r="K16" s="25" t="str">
        <f>IF([3]Ficha2!$J$72="","",[3]Ficha2!$J$72)</f>
        <v>Posible (3)</v>
      </c>
      <c r="L16" s="25" t="str">
        <f>IF([3]Ficha2!$J$79="","",[3]Ficha2!$J$79)</f>
        <v>Moderado (3)</v>
      </c>
      <c r="M16" s="108" t="str">
        <f>IF([3]Ficha2!$AP$68="","",[3]Ficha2!$AP$68)</f>
        <v>Alta</v>
      </c>
      <c r="N16" s="11"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56" t="str">
        <f>CONCATENATE(IF([3]Ficha2!$D$87="","",[3]Ficha2!$D$87),"
",IF([3]Ficha2!$D$88="","",[3]Ficha2!$D$88),"
",IF([3]Ficha2!$D$89="","",[3]Ficha2!$D$89),"
",IF([3]Ficha2!$D$90="","",[3]Ficha2!$D$90),"
",IF([3]Ficha2!$D$91="","",[3]Ficha2!$D$91),"
",IF([3]Ficha2!$D$92="","",[3]Ficha2!$D$92),"
",IF([3]Ficha2!$D$93="","",[3]Ficha2!$D$93),"
",IF([3]Ficha2!$D$94="","",[3]Ficha2!$D$94),"
",IF([3]Ficha2!$D$95="","",[3]Ficha2!$D$95),"
",IF([3]Ficha2!$D$96="","",[3]Ficha2!$D$96))</f>
        <v xml:space="preserve">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v>
      </c>
      <c r="P16" s="12"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12"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12"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108" t="str">
        <f>IF([3]Ficha2!$AW$87="","",[3]Ficha2!$AW$87)</f>
        <v>Fuerte</v>
      </c>
      <c r="T16" s="12" t="str">
        <f>IF([3]Ficha2!$AZ$87="","",[3]Ficha2!$AZ$87)</f>
        <v>Directamente</v>
      </c>
      <c r="U16" s="11" t="str">
        <f>CONCATENATE(IF([3]Ficha2!$D$102="","",[3]Ficha2!$D$102),"
",IF([3]Ficha2!$D$103="","",[3]Ficha2!$D$103),"
",IF([3]Ficha2!$D$104="","",[3]Ficha2!$D$104),"
",IF([3]Ficha2!$D$105="","",[3]Ficha2!$D$105),"
",IF([3]Ficha2!$D$106="","",[3]Ficha2!$D$106),"
",IF([3]Ficha2!$D$107="","",[3]Ficha2!$D$107),"
",IF([3]Ficha2!$D$108="","",[3]Ficha2!$D$108),"
",IF([3]Ficha2!$D$109="","",[3]Ficha2!$D$109),"
",IF([3]Ficha2!$D$110="","",[3]Ficha2!$D$110),"
",IF([3]Ficha2!$D$111="","",[3]Ficha2!$D$111))</f>
        <v xml:space="preserve">Demostrar a los entes de control o regulacón que se solicitaron los recursos, pero por techos macroeconomicos no fueron asigandos 
</v>
      </c>
      <c r="V16" s="12"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12"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12"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108" t="str">
        <f>IF([3]Ficha2!$AW$102="","",[3]Ficha2!$AW$102)</f>
        <v>Fuerte</v>
      </c>
      <c r="Z16" s="12" t="str">
        <f>IF([3]Ficha2!$AZ$102="","",[3]Ficha2!$AZ$102)</f>
        <v>Directamente</v>
      </c>
      <c r="AA16" s="25" t="str">
        <f>IF([3]Ficha2!$J$127="","",[3]Ficha2!$J$127)</f>
        <v>Rara vez (1)</v>
      </c>
      <c r="AB16" s="25" t="str">
        <f>IF([3]Ficha2!$J$134="","",[3]Ficha2!$J$134)</f>
        <v>Insignificante (1)</v>
      </c>
      <c r="AC16" s="187" t="str">
        <f>IF([3]Ficha2!$AP$126="","",[3]Ficha2!$AP$126)</f>
        <v>Baja</v>
      </c>
      <c r="AD16" s="11" t="str">
        <f>IF([3]Ficha2!$AP$130="","",[3]Ficha2!$AP$130)</f>
        <v>Al contar con una primera versión de anteproyecto de presupuesto en febrero de cada vigencias, se garantizaría la inclusión de todas las necesidades de la entidad</v>
      </c>
      <c r="AE16" s="187" t="s">
        <v>45</v>
      </c>
      <c r="AF16" s="11" t="s">
        <v>170</v>
      </c>
      <c r="AG16" s="11" t="s">
        <v>171</v>
      </c>
      <c r="AH16" s="11" t="s">
        <v>172</v>
      </c>
      <c r="AI16" s="57" t="s">
        <v>173</v>
      </c>
      <c r="AJ16" s="57" t="s">
        <v>174</v>
      </c>
      <c r="AK16" s="57" t="s">
        <v>900</v>
      </c>
      <c r="AL16" s="241" t="s">
        <v>897</v>
      </c>
      <c r="AM16" s="57" t="s">
        <v>958</v>
      </c>
      <c r="AN16" s="11" t="s">
        <v>178</v>
      </c>
      <c r="AO16" s="11" t="s">
        <v>177</v>
      </c>
      <c r="AP16" s="11" t="s">
        <v>303</v>
      </c>
      <c r="AQ16" s="57" t="s">
        <v>176</v>
      </c>
      <c r="AR16" s="90" t="s">
        <v>175</v>
      </c>
      <c r="AS16" s="57" t="s">
        <v>1027</v>
      </c>
      <c r="AT16" s="229">
        <v>0.18</v>
      </c>
      <c r="AU16" s="116" t="s">
        <v>1028</v>
      </c>
      <c r="AV16" s="92"/>
      <c r="AW16" s="11"/>
      <c r="AX16" s="13"/>
    </row>
    <row r="17" spans="1:50" s="54" customFormat="1" ht="129.94999999999999" customHeight="1" x14ac:dyDescent="0.25">
      <c r="A17" s="358"/>
      <c r="B17" s="418" t="str">
        <f>IF([3]Ficha3!$V$13="","",[3]Ficha3!$V$13)</f>
        <v xml:space="preserve">Riesgo de Gestión </v>
      </c>
      <c r="C17" s="418" t="str">
        <f>IF([3]Ficha3!$AY$24="","",[3]Ficha3!$AY$24)</f>
        <v>Cumplimiento</v>
      </c>
      <c r="D17" s="484" t="s">
        <v>159</v>
      </c>
      <c r="E17" s="484" t="s">
        <v>189</v>
      </c>
      <c r="F17" s="422" t="str">
        <f>CONCATENATE(IF([3]Ficha3!$D$29="","",[3]Ficha3!$D$29),"
",IF([3]Ficha3!$D$30="","",[3]Ficha3!$D$30),"
",IF([3]Ficha3!$D$31="","",[3]Ficha3!$D$31),"
",IF([3]Ficha3!$D$32="","",[3]Ficha3!$D$32),"
",IF([3]Ficha3!$D$33="","",[3]Ficha3!$D$33),"
",IF([3]Ficha3!$D$34="","",[3]Ficha3!$D$34))</f>
        <v xml:space="preserve">--- Ningún Trámite y Procedimiento Administrativo
</v>
      </c>
      <c r="G17" s="422" t="str">
        <f>IF([3]Ficha3!$AD$29="","",[3]Ficha3!$AD$29)</f>
        <v>Todos los procesos en el Sistema Integrado de Gestión</v>
      </c>
      <c r="H17" s="422" t="s">
        <v>180</v>
      </c>
      <c r="I17" s="422" t="str">
        <f>CONCATENATE(IF([3]Ficha3!$J$51="","",[3]Ficha3!$J$51),"
",IF([3]Ficha3!$J$52="","",[3]Ficha3!$J$52),"
",IF([3]Ficha3!$J$53="","",[3]Ficha3!$J$53),"
",IF([3]Ficha3!$J$54="","",[3]Ficha3!$J$54),"
",IF([3]Ficha3!$J$55="","",[3]Ficha3!$J$55),"
",IF([3]Ficha3!$J$56="","",[3]Ficha3!$J$56),"
",IF([3]Ficha3!$J$57="","",[3]Ficha3!$J$57),"
",IF([3]Ficha3!$J$58="","",[3]Ficha3!$J$58),"
",IF([3]Ficha3!$J$59="","",[3]Ficha3!$J$59),"
",IF([3]Ficha3!$J$60="","",[3]Ficha3!$J$60))</f>
        <v xml:space="preserve">Cambios en la normatividad 
Sanciones por parte de Entes de control 
</v>
      </c>
      <c r="J17" s="422" t="s">
        <v>179</v>
      </c>
      <c r="K17" s="455" t="str">
        <f>IF([3]Ficha3!$J$72="","",[3]Ficha3!$J$72)</f>
        <v>Posible (3)</v>
      </c>
      <c r="L17" s="455" t="str">
        <f>IF([3]Ficha3!$J$79="","",[3]Ficha3!$J$79)</f>
        <v>Moderado (3)</v>
      </c>
      <c r="M17" s="459" t="str">
        <f>IF([3]Ficha3!$AP$68="","",[3]Ficha3!$AP$68)</f>
        <v>Alta</v>
      </c>
      <c r="N17" s="422"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422" t="s">
        <v>304</v>
      </c>
      <c r="P17" s="457"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457"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457"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459" t="str">
        <f>IF([3]Ficha3!$AW$87="","",[3]Ficha3!$AW$87)</f>
        <v>Fuerte</v>
      </c>
      <c r="T17" s="457" t="str">
        <f>IF([3]Ficha3!$AZ$87="","",[3]Ficha3!$AZ$87)</f>
        <v>Directamente</v>
      </c>
      <c r="U17" s="422" t="str">
        <f>CONCATENATE(IF([3]Ficha3!$D$102="","",[3]Ficha3!$D$102),"
",IF([3]Ficha3!$D$103="","",[3]Ficha3!$D$103),"
",IF([3]Ficha3!$D$104="","",[3]Ficha3!$D$104),"
",IF([3]Ficha3!$D$105="","",[3]Ficha3!$D$105),"
",IF([3]Ficha3!$D$106="","",[3]Ficha3!$D$106),"
",IF([3]Ficha3!$D$107="","",[3]Ficha3!$D$107),"
",IF([3]Ficha3!$D$108="","",[3]Ficha3!$D$108),"
",IF([3]Ficha3!$D$109="","",[3]Ficha3!$D$109),"
",IF([3]Ficha3!$D$110="","",[3]Ficha3!$D$110),"
",IF([3]Ficha3!$D$111="","",[3]Ficha3!$D$111))</f>
        <v xml:space="preserve">
</v>
      </c>
      <c r="V17" s="422"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422"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422"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538" t="str">
        <f>IF([3]Ficha3!$AW$102="","",[3]Ficha3!$AW$102)</f>
        <v/>
      </c>
      <c r="Z17" s="422" t="str">
        <f>IF([3]Ficha3!$AZ$102="","",[3]Ficha3!$AZ$102)</f>
        <v/>
      </c>
      <c r="AA17" s="455" t="str">
        <f>IF([3]Ficha3!$J$127="","",[3]Ficha3!$J$127)</f>
        <v>Rara vez (1)</v>
      </c>
      <c r="AB17" s="455" t="str">
        <f>IF([3]Ficha3!$J$134="","",[3]Ficha3!$J$134)</f>
        <v>Moderado (3)</v>
      </c>
      <c r="AC17" s="461" t="str">
        <f>IF([3]Ficha3!$AP$126="","",[3]Ficha3!$AP$126)</f>
        <v>Moderada</v>
      </c>
      <c r="AD17" s="422"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461" t="s">
        <v>43</v>
      </c>
      <c r="AF17" s="422"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 xml:space="preserve">
_______________
</v>
      </c>
      <c r="AG17" s="422"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 xml:space="preserve">
_______________
</v>
      </c>
      <c r="AH17" s="422"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 xml:space="preserve">
_______________
</v>
      </c>
      <c r="AI17" s="514"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J17" s="514"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 xml:space="preserve">
_______________
</v>
      </c>
      <c r="AK17" s="545"/>
      <c r="AL17" s="543"/>
      <c r="AM17" s="541" t="s">
        <v>958</v>
      </c>
      <c r="AN17" s="11" t="s">
        <v>714</v>
      </c>
      <c r="AO17" s="11" t="s">
        <v>715</v>
      </c>
      <c r="AP17" s="11" t="s">
        <v>716</v>
      </c>
      <c r="AQ17" s="57" t="s">
        <v>721</v>
      </c>
      <c r="AR17" s="57" t="s">
        <v>722</v>
      </c>
      <c r="AS17" s="162" t="s">
        <v>901</v>
      </c>
      <c r="AT17" s="230">
        <v>1</v>
      </c>
      <c r="AU17" s="174" t="s">
        <v>968</v>
      </c>
      <c r="AV17" s="153"/>
      <c r="AW17" s="133"/>
      <c r="AX17" s="135"/>
    </row>
    <row r="18" spans="1:50" s="54" customFormat="1" ht="129.94999999999999" customHeight="1" thickBot="1" x14ac:dyDescent="0.3">
      <c r="A18" s="355"/>
      <c r="B18" s="419"/>
      <c r="C18" s="419"/>
      <c r="D18" s="487"/>
      <c r="E18" s="487"/>
      <c r="F18" s="423"/>
      <c r="G18" s="423"/>
      <c r="H18" s="423"/>
      <c r="I18" s="423"/>
      <c r="J18" s="423"/>
      <c r="K18" s="456"/>
      <c r="L18" s="456"/>
      <c r="M18" s="460"/>
      <c r="N18" s="423"/>
      <c r="O18" s="423"/>
      <c r="P18" s="458"/>
      <c r="Q18" s="458"/>
      <c r="R18" s="458"/>
      <c r="S18" s="460"/>
      <c r="T18" s="458"/>
      <c r="U18" s="423"/>
      <c r="V18" s="423"/>
      <c r="W18" s="423"/>
      <c r="X18" s="423"/>
      <c r="Y18" s="539"/>
      <c r="Z18" s="423"/>
      <c r="AA18" s="456"/>
      <c r="AB18" s="456"/>
      <c r="AC18" s="462"/>
      <c r="AD18" s="423"/>
      <c r="AE18" s="462"/>
      <c r="AF18" s="423"/>
      <c r="AG18" s="423"/>
      <c r="AH18" s="423"/>
      <c r="AI18" s="515"/>
      <c r="AJ18" s="515"/>
      <c r="AK18" s="546"/>
      <c r="AL18" s="544"/>
      <c r="AM18" s="542"/>
      <c r="AN18" s="139" t="s">
        <v>717</v>
      </c>
      <c r="AO18" s="139" t="s">
        <v>718</v>
      </c>
      <c r="AP18" s="139" t="s">
        <v>719</v>
      </c>
      <c r="AQ18" s="172" t="s">
        <v>867</v>
      </c>
      <c r="AR18" s="173" t="s">
        <v>720</v>
      </c>
      <c r="AS18" s="58" t="s">
        <v>1013</v>
      </c>
      <c r="AT18" s="231">
        <v>1</v>
      </c>
      <c r="AU18" s="174" t="s">
        <v>968</v>
      </c>
      <c r="AV18" s="93"/>
      <c r="AW18" s="14"/>
      <c r="AX18" s="16"/>
    </row>
    <row r="19" spans="1:50" s="113" customFormat="1" ht="12.95" customHeight="1" thickBot="1" x14ac:dyDescent="0.3">
      <c r="AL19" s="207"/>
      <c r="AT19" s="228"/>
      <c r="AU19" s="297"/>
    </row>
    <row r="20" spans="1:50" s="54" customFormat="1" ht="268.5" customHeight="1" x14ac:dyDescent="0.25">
      <c r="A20" s="353" t="s">
        <v>108</v>
      </c>
      <c r="B20" s="488" t="s">
        <v>49</v>
      </c>
      <c r="C20" s="488" t="s">
        <v>50</v>
      </c>
      <c r="D20" s="489" t="s">
        <v>83</v>
      </c>
      <c r="E20" s="489" t="s">
        <v>305</v>
      </c>
      <c r="F20" s="416" t="s">
        <v>84</v>
      </c>
      <c r="G20" s="416" t="s">
        <v>85</v>
      </c>
      <c r="H20" s="416" t="s">
        <v>306</v>
      </c>
      <c r="I20" s="416" t="s">
        <v>307</v>
      </c>
      <c r="J20" s="416" t="s">
        <v>308</v>
      </c>
      <c r="K20" s="453" t="s">
        <v>55</v>
      </c>
      <c r="L20" s="453" t="s">
        <v>86</v>
      </c>
      <c r="M20" s="412" t="s">
        <v>68</v>
      </c>
      <c r="N20" s="416" t="s">
        <v>309</v>
      </c>
      <c r="O20" s="416" t="s">
        <v>87</v>
      </c>
      <c r="P20" s="410" t="s">
        <v>88</v>
      </c>
      <c r="Q20" s="410" t="s">
        <v>88</v>
      </c>
      <c r="R20" s="410" t="s">
        <v>88</v>
      </c>
      <c r="S20" s="412" t="s">
        <v>59</v>
      </c>
      <c r="T20" s="410" t="s">
        <v>60</v>
      </c>
      <c r="U20" s="416" t="s">
        <v>89</v>
      </c>
      <c r="V20" s="410" t="s">
        <v>62</v>
      </c>
      <c r="W20" s="410" t="s">
        <v>62</v>
      </c>
      <c r="X20" s="410" t="s">
        <v>62</v>
      </c>
      <c r="Y20" s="412" t="s">
        <v>62</v>
      </c>
      <c r="Z20" s="410" t="s">
        <v>60</v>
      </c>
      <c r="AA20" s="453" t="s">
        <v>66</v>
      </c>
      <c r="AB20" s="453" t="s">
        <v>86</v>
      </c>
      <c r="AC20" s="500" t="s">
        <v>90</v>
      </c>
      <c r="AD20" s="410"/>
      <c r="AE20" s="500" t="s">
        <v>45</v>
      </c>
      <c r="AF20" s="255" t="s">
        <v>730</v>
      </c>
      <c r="AG20" s="255" t="s">
        <v>730</v>
      </c>
      <c r="AH20" s="255" t="s">
        <v>730</v>
      </c>
      <c r="AI20" s="53" t="s">
        <v>731</v>
      </c>
      <c r="AJ20" s="53" t="s">
        <v>731</v>
      </c>
      <c r="AK20" s="8"/>
      <c r="AL20" s="209"/>
      <c r="AM20" s="8" t="s">
        <v>958</v>
      </c>
      <c r="AN20" s="8" t="s">
        <v>723</v>
      </c>
      <c r="AO20" s="8" t="s">
        <v>724</v>
      </c>
      <c r="AP20" s="8" t="s">
        <v>724</v>
      </c>
      <c r="AQ20" s="8" t="s">
        <v>725</v>
      </c>
      <c r="AR20" s="8" t="s">
        <v>547</v>
      </c>
      <c r="AS20" s="53" t="s">
        <v>947</v>
      </c>
      <c r="AT20" s="232">
        <v>1</v>
      </c>
      <c r="AU20" s="167" t="s">
        <v>968</v>
      </c>
      <c r="AV20" s="91"/>
      <c r="AW20" s="8"/>
      <c r="AX20" s="10"/>
    </row>
    <row r="21" spans="1:50" ht="231.75" customHeight="1" thickBot="1" x14ac:dyDescent="0.3">
      <c r="A21" s="355"/>
      <c r="B21" s="419"/>
      <c r="C21" s="419"/>
      <c r="D21" s="487"/>
      <c r="E21" s="487"/>
      <c r="F21" s="423"/>
      <c r="G21" s="423"/>
      <c r="H21" s="423"/>
      <c r="I21" s="423"/>
      <c r="J21" s="423"/>
      <c r="K21" s="456"/>
      <c r="L21" s="456"/>
      <c r="M21" s="460"/>
      <c r="N21" s="423"/>
      <c r="O21" s="423"/>
      <c r="P21" s="458"/>
      <c r="Q21" s="458"/>
      <c r="R21" s="458"/>
      <c r="S21" s="460"/>
      <c r="T21" s="458"/>
      <c r="U21" s="423"/>
      <c r="V21" s="458"/>
      <c r="W21" s="458"/>
      <c r="X21" s="458"/>
      <c r="Y21" s="460"/>
      <c r="Z21" s="458"/>
      <c r="AA21" s="456"/>
      <c r="AB21" s="456"/>
      <c r="AC21" s="547"/>
      <c r="AD21" s="458"/>
      <c r="AE21" s="547"/>
      <c r="AF21" s="14" t="s">
        <v>730</v>
      </c>
      <c r="AG21" s="14" t="s">
        <v>730</v>
      </c>
      <c r="AH21" s="14" t="s">
        <v>730</v>
      </c>
      <c r="AI21" s="58" t="s">
        <v>731</v>
      </c>
      <c r="AJ21" s="58" t="s">
        <v>731</v>
      </c>
      <c r="AK21" s="176"/>
      <c r="AL21" s="212"/>
      <c r="AM21" s="273" t="s">
        <v>958</v>
      </c>
      <c r="AN21" s="14" t="s">
        <v>727</v>
      </c>
      <c r="AO21" s="14" t="s">
        <v>728</v>
      </c>
      <c r="AP21" s="14" t="s">
        <v>726</v>
      </c>
      <c r="AQ21" s="14" t="s">
        <v>866</v>
      </c>
      <c r="AR21" s="14" t="s">
        <v>729</v>
      </c>
      <c r="AS21" s="58" t="s">
        <v>948</v>
      </c>
      <c r="AT21" s="231">
        <v>1</v>
      </c>
      <c r="AU21" s="284" t="s">
        <v>1007</v>
      </c>
      <c r="AV21" s="178"/>
      <c r="AW21" s="175"/>
      <c r="AX21" s="177"/>
    </row>
    <row r="22" spans="1:50" s="113" customFormat="1" ht="12.95" customHeight="1" thickBot="1" x14ac:dyDescent="0.3">
      <c r="AL22" s="207"/>
      <c r="AT22" s="228"/>
    </row>
    <row r="23" spans="1:50" s="54" customFormat="1" ht="249" customHeight="1" x14ac:dyDescent="0.25">
      <c r="A23" s="353" t="s">
        <v>42</v>
      </c>
      <c r="B23" s="488" t="str">
        <f>IF([1]Ficha1!$V$13="","",[1]Ficha1!$V$13)</f>
        <v xml:space="preserve">Riesgo de Gestión </v>
      </c>
      <c r="C23" s="488" t="str">
        <f>IF([1]Ficha1!$AY$24="","",[1]Ficha1!$AY$24)</f>
        <v>Cumplimiento</v>
      </c>
      <c r="D23" s="489" t="s">
        <v>83</v>
      </c>
      <c r="E23" s="489" t="s">
        <v>190</v>
      </c>
      <c r="F23" s="416" t="str">
        <f>CONCATENATE(IF([1]Ficha1!$D$29="","",[1]Ficha1!$D$29),"
",IF([1]Ficha1!$D$30="","",[1]Ficha1!$D$30),"
",IF([1]Ficha1!$D$31="","",[1]Ficha1!$D$31),"
",IF([1]Ficha1!$D$32="","",[1]Ficha1!$D$32),"
",IF([1]Ficha1!$D$33="","",[1]Ficha1!$D$33),"
",IF([1]Ficha1!$D$34="","",[1]Ficha1!$D$34))</f>
        <v xml:space="preserve">--- Todos los Trámites y Procedimientos Administrativos
</v>
      </c>
      <c r="G23" s="416" t="str">
        <f>IF([1]Ficha1!$AD$29="","",[1]Ficha1!$AD$29)</f>
        <v>Procesos de apoyo en el Sistema Integrado de Gestión</v>
      </c>
      <c r="H23" s="416" t="str">
        <f>CONCATENATE(IF([1]Ficha1!$J$39="","",[1]Ficha1!$J$39),"
",IF([1]Ficha1!$J$40="","",[1]Ficha1!$J$40),"
",IF([1]Ficha1!$J$41="","",[1]Ficha1!$J$41),"
",IF([1]Ficha1!$J$42="","",[1]Ficha1!$J$42),"
",IF([1]Ficha1!$J$43="","",[1]Ficha1!$J$43),"
",IF([1]Ficha1!$J$44="","",[1]Ficha1!$J$44),"
",IF([1]Ficha1!$J$45="","",[1]Ficha1!$J$45),"
",IF([1]Ficha1!$J$46="","",[1]Ficha1!$J$46),"
",IF([1]Ficha1!$J$47="","",[1]Ficha1!$J$47),"
",IF([1]Ficha1!$J$48="","",[1]Ficha1!$J$48))</f>
        <v xml:space="preserve">Demoras en los trámites ocasionada por la falta de respuesta o respuesta extemporanea de las otras dependencias de la Entidad.
</v>
      </c>
      <c r="I23" s="416" t="str">
        <f>CONCATENATE(IF([1]Ficha1!$J$51="","",[1]Ficha1!$J$51),"
",IF([1]Ficha1!$J$52="","",[1]Ficha1!$J$52),"
",IF([1]Ficha1!$J$53="","",[1]Ficha1!$J$53),"
",IF([1]Ficha1!$J$54="","",[1]Ficha1!$J$54),"
",IF([1]Ficha1!$J$55="","",[1]Ficha1!$J$55),"
",IF([1]Ficha1!$J$56="","",[1]Ficha1!$J$56),"
",IF([1]Ficha1!$J$57="","",[1]Ficha1!$J$57),"
",IF([1]Ficha1!$J$58="","",[1]Ficha1!$J$58),"
",IF([1]Ficha1!$J$59="","",[1]Ficha1!$J$59),"
",IF([1]Ficha1!$J$60="","",[1]Ficha1!$J$60))</f>
        <v xml:space="preserve">La imposición de sanciones por autoridades judiciales o entes de control por dar respuesta erronea o inconsistente, por demora o a falta de respuesta del proceso o demas dependencias de la Entidad a las solicitudes realizadas.
Emergencia Sanitaria COVID 19
</v>
      </c>
      <c r="J23" s="416" t="s">
        <v>310</v>
      </c>
      <c r="K23" s="453" t="str">
        <f>IF([1]Ficha1!$J$72="","",[1]Ficha1!$J$72)</f>
        <v>Posible (3)</v>
      </c>
      <c r="L23" s="453" t="str">
        <f>IF([1]Ficha1!$J$79="","",[1]Ficha1!$J$79)</f>
        <v>Moderado (3)</v>
      </c>
      <c r="M23" s="412" t="str">
        <f>IF([1]Ficha1!$AP$68="","",[1]Ficha1!$AP$68)</f>
        <v>Alta</v>
      </c>
      <c r="N23" s="416"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416" t="s">
        <v>772</v>
      </c>
      <c r="P23" s="410"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410"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410"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412" t="str">
        <f>IF([1]Ficha1!$AW$87="","",[1]Ficha1!$AW$87)</f>
        <v>Moderado</v>
      </c>
      <c r="T23" s="410" t="str">
        <f>IF([1]Ficha1!$AZ$87="","",[1]Ficha1!$AZ$87)</f>
        <v>No disminuye</v>
      </c>
      <c r="U23" s="416" t="str">
        <f>CONCATENATE(IF([1]Ficha1!$D$102="","",[1]Ficha1!$D$102),"
",IF([1]Ficha1!$D$103="","",[1]Ficha1!$D$103),"
",IF([1]Ficha1!$D$104="","",[1]Ficha1!$D$104),"
",IF([1]Ficha1!$D$105="","",[1]Ficha1!$D$105),"
",IF([1]Ficha1!$D$106="","",[1]Ficha1!$D$106),"
",IF([1]Ficha1!$D$107="","",[1]Ficha1!$D$107),"
",IF([1]Ficha1!$D$108="","",[1]Ficha1!$D$108),"
",IF([1]Ficha1!$D$109="","",[1]Ficha1!$D$109),"
",IF([1]Ficha1!$D$110="","",[1]Ficha1!$D$110),"
",IF([1]Ficha1!$D$111="","",[1]Ficha1!$D$111))</f>
        <v xml:space="preserve">Realizar planes de contigencia bimensuales con los funcionarios y/o contratistas del proceso para dar respuesta inmediata a los trámites vencidos.
</v>
      </c>
      <c r="V23" s="410"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410"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410"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412" t="str">
        <f>IF([1]Ficha1!$AW$102="","",[1]Ficha1!$AW$102)</f>
        <v>Débil</v>
      </c>
      <c r="Z23" s="410" t="str">
        <f>IF([1]Ficha1!$AZ$102="","",[1]Ficha1!$AZ$102)</f>
        <v>No disminuye</v>
      </c>
      <c r="AA23" s="453" t="str">
        <f>IF([1]Ficha1!$J$127="","",[1]Ficha1!$J$127)</f>
        <v>Posible (3)</v>
      </c>
      <c r="AB23" s="453" t="str">
        <f>IF([1]Ficha1!$J$134="","",[1]Ficha1!$J$134)</f>
        <v>Moderado (3)</v>
      </c>
      <c r="AC23" s="414" t="str">
        <f>IF([1]Ficha1!$AP$126="","",[1]Ficha1!$AP$126)</f>
        <v>Alta</v>
      </c>
      <c r="AD23" s="416" t="str">
        <f>IF([1]Ficha1!$AP$130="","",[1]Ficha1!$AP$130)</f>
        <v>Despues de realizar el anaisis de los controles existentes, se pudo evidenciar que el riesgo se mantiene en la misma zona de ubicación alta.</v>
      </c>
      <c r="AE23" s="414" t="s">
        <v>43</v>
      </c>
      <c r="AF23" s="42" t="s">
        <v>732</v>
      </c>
      <c r="AG23" s="42" t="s">
        <v>733</v>
      </c>
      <c r="AH23" s="42" t="s">
        <v>734</v>
      </c>
      <c r="AI23" s="44" t="s">
        <v>735</v>
      </c>
      <c r="AJ23" s="44" t="s">
        <v>480</v>
      </c>
      <c r="AK23" s="41" t="s">
        <v>951</v>
      </c>
      <c r="AL23" s="209">
        <v>0.7</v>
      </c>
      <c r="AM23" s="118" t="s">
        <v>949</v>
      </c>
      <c r="AN23" s="42" t="s">
        <v>746</v>
      </c>
      <c r="AO23" s="42" t="s">
        <v>746</v>
      </c>
      <c r="AP23" s="42" t="s">
        <v>746</v>
      </c>
      <c r="AQ23" s="42" t="s">
        <v>747</v>
      </c>
      <c r="AR23" s="42" t="s">
        <v>747</v>
      </c>
      <c r="AS23" s="41"/>
      <c r="AT23" s="232"/>
      <c r="AU23" s="122"/>
      <c r="AV23" s="493" t="str">
        <f>CONCATENATE(IF([1]Ficha1!$D$205="","",[1]Ficha1!$D$205),"
",IF([1]Ficha1!$D$206="","",[1]Ficha1!$D$206),"
",IF([1]Ficha1!$D$207="","",[1]Ficha1!$D$207),"
",IF([1]Ficha1!$D$208="","",[1]Ficha1!$D$208),"
",IF([1]Ficha1!$D$209="","",[1]Ficha1!$D$209),"
",IF([1]Ficha1!$D$210="","",[1]Ficha1!$D$210),"
",IF([1]Ficha1!$D$211="","",[1]Ficha1!$D$211),"
",IF([1]Ficha1!$D$212="","",[1]Ficha1!$D$212),"
",IF([1]Ficha1!$D$213="","",[1]Ficha1!$D$213),"
",IF([1]Ficha1!$D$214="","",[1]Ficha1!$D$214),"")</f>
        <v xml:space="preserve">Implementar un plan de contigencia solicitando el apoyo de los otros procesos de la Entidad ante la complejidad del tema a reportar, en cuanto a  solicitudes vencidas de prestaciones económicas, para dar agilidad en la respuesta.
</v>
      </c>
      <c r="AW23" s="416" t="s">
        <v>413</v>
      </c>
      <c r="AX23" s="492"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 xml:space="preserve">Actos administrativos, oficios, memorandos o informes que den respuestas de fondo a las solicitudes.
</v>
      </c>
    </row>
    <row r="24" spans="1:50" s="54" customFormat="1" ht="172.5" customHeight="1" x14ac:dyDescent="0.25">
      <c r="A24" s="356"/>
      <c r="B24" s="482"/>
      <c r="C24" s="482"/>
      <c r="D24" s="485"/>
      <c r="E24" s="485"/>
      <c r="F24" s="475"/>
      <c r="G24" s="475"/>
      <c r="H24" s="475"/>
      <c r="I24" s="475"/>
      <c r="J24" s="475"/>
      <c r="K24" s="478"/>
      <c r="L24" s="478"/>
      <c r="M24" s="464"/>
      <c r="N24" s="475"/>
      <c r="O24" s="475"/>
      <c r="P24" s="463"/>
      <c r="Q24" s="463"/>
      <c r="R24" s="463"/>
      <c r="S24" s="464"/>
      <c r="T24" s="463"/>
      <c r="U24" s="475"/>
      <c r="V24" s="463"/>
      <c r="W24" s="463"/>
      <c r="X24" s="463"/>
      <c r="Y24" s="464"/>
      <c r="Z24" s="463"/>
      <c r="AA24" s="478"/>
      <c r="AB24" s="478"/>
      <c r="AC24" s="480"/>
      <c r="AD24" s="475"/>
      <c r="AE24" s="480"/>
      <c r="AF24" s="11" t="s">
        <v>736</v>
      </c>
      <c r="AG24" s="11" t="s">
        <v>737</v>
      </c>
      <c r="AH24" s="11" t="s">
        <v>738</v>
      </c>
      <c r="AI24" s="59" t="s">
        <v>739</v>
      </c>
      <c r="AJ24" s="59" t="s">
        <v>740</v>
      </c>
      <c r="AK24" s="142" t="s">
        <v>914</v>
      </c>
      <c r="AL24" s="210">
        <v>1</v>
      </c>
      <c r="AM24" s="158" t="s">
        <v>950</v>
      </c>
      <c r="AN24" s="11" t="s">
        <v>746</v>
      </c>
      <c r="AO24" s="11" t="s">
        <v>746</v>
      </c>
      <c r="AP24" s="11" t="s">
        <v>746</v>
      </c>
      <c r="AQ24" s="11" t="s">
        <v>747</v>
      </c>
      <c r="AR24" s="11" t="s">
        <v>747</v>
      </c>
      <c r="AS24" s="142"/>
      <c r="AT24" s="233"/>
      <c r="AU24" s="160"/>
      <c r="AV24" s="473"/>
      <c r="AW24" s="475"/>
      <c r="AX24" s="476"/>
    </row>
    <row r="25" spans="1:50" s="54" customFormat="1" ht="142.5" customHeight="1" x14ac:dyDescent="0.25">
      <c r="A25" s="356"/>
      <c r="B25" s="483"/>
      <c r="C25" s="483"/>
      <c r="D25" s="486"/>
      <c r="E25" s="486"/>
      <c r="F25" s="417"/>
      <c r="G25" s="417"/>
      <c r="H25" s="417"/>
      <c r="I25" s="417"/>
      <c r="J25" s="417"/>
      <c r="K25" s="454"/>
      <c r="L25" s="454"/>
      <c r="M25" s="413"/>
      <c r="N25" s="417"/>
      <c r="O25" s="417"/>
      <c r="P25" s="411"/>
      <c r="Q25" s="411"/>
      <c r="R25" s="411"/>
      <c r="S25" s="413"/>
      <c r="T25" s="411"/>
      <c r="U25" s="417"/>
      <c r="V25" s="411"/>
      <c r="W25" s="411"/>
      <c r="X25" s="411"/>
      <c r="Y25" s="413"/>
      <c r="Z25" s="411"/>
      <c r="AA25" s="454"/>
      <c r="AB25" s="454"/>
      <c r="AC25" s="415"/>
      <c r="AD25" s="417"/>
      <c r="AE25" s="415"/>
      <c r="AF25" s="129" t="s">
        <v>741</v>
      </c>
      <c r="AG25" s="129" t="s">
        <v>742</v>
      </c>
      <c r="AH25" s="129" t="s">
        <v>743</v>
      </c>
      <c r="AI25" s="190" t="s">
        <v>744</v>
      </c>
      <c r="AJ25" s="190" t="s">
        <v>745</v>
      </c>
      <c r="AK25" s="142" t="s">
        <v>977</v>
      </c>
      <c r="AL25" s="210">
        <v>1</v>
      </c>
      <c r="AM25" s="158" t="s">
        <v>1008</v>
      </c>
      <c r="AN25" s="11" t="s">
        <v>746</v>
      </c>
      <c r="AO25" s="11" t="s">
        <v>746</v>
      </c>
      <c r="AP25" s="11" t="s">
        <v>746</v>
      </c>
      <c r="AQ25" s="11" t="s">
        <v>747</v>
      </c>
      <c r="AR25" s="11" t="s">
        <v>747</v>
      </c>
      <c r="AS25" s="142"/>
      <c r="AT25" s="233"/>
      <c r="AU25" s="160"/>
      <c r="AV25" s="474"/>
      <c r="AW25" s="417"/>
      <c r="AX25" s="477"/>
    </row>
    <row r="26" spans="1:50" s="54" customFormat="1" ht="144" customHeight="1" x14ac:dyDescent="0.25">
      <c r="A26" s="357"/>
      <c r="B26" s="418" t="str">
        <f>IF([1]Ficha2!$V$13="","",[1]Ficha2!$V$13)</f>
        <v xml:space="preserve">Riesgo de Gestión </v>
      </c>
      <c r="C26" s="418" t="str">
        <f>IF([1]Ficha2!$AY$24="","",[1]Ficha2!$AY$24)</f>
        <v>Cumplimiento</v>
      </c>
      <c r="D26" s="484" t="s">
        <v>191</v>
      </c>
      <c r="E26" s="484" t="s">
        <v>192</v>
      </c>
      <c r="F26" s="422" t="str">
        <f>CONCATENATE(IF([1]Ficha2!$D$29="","",[1]Ficha2!$D$29),"
",IF([1]Ficha2!$D$30="","",[1]Ficha2!$D$30),"
",IF([1]Ficha2!$D$31="","",[1]Ficha2!$D$31),"
",IF([1]Ficha2!$D$32="","",[1]Ficha2!$D$32),"
",IF([1]Ficha2!$D$33="","",[1]Ficha2!$D$33),"
",IF([1]Ficha2!$D$34="","",[1]Ficha2!$D$34))</f>
        <v xml:space="preserve">--- Todos los Trámites y Procedimientos Administrativos
</v>
      </c>
      <c r="G26" s="422" t="str">
        <f>IF([1]Ficha2!$AD$29="","",[1]Ficha2!$AD$29)</f>
        <v>Procesos de apoyo en el Sistema Integrado de Gestión</v>
      </c>
      <c r="H26" s="422" t="s">
        <v>311</v>
      </c>
      <c r="I26" s="422" t="str">
        <f>CONCATENATE(IF([1]Ficha2!$J$51="","",[1]Ficha2!$J$51),"
",IF([1]Ficha2!$J$52="","",[1]Ficha2!$J$52),"
",IF([1]Ficha2!$J$53="","",[1]Ficha2!$J$53),"
",IF([1]Ficha2!$J$54="","",[1]Ficha2!$J$54),"
",IF([1]Ficha2!$J$55="","",[1]Ficha2!$J$55),"
",IF([1]Ficha2!$J$56="","",[1]Ficha2!$J$56),"
",IF([1]Ficha2!$J$57="","",[1]Ficha2!$J$57),"
",IF([1]Ficha2!$J$58="","",[1]Ficha2!$J$58),"
",IF([1]Ficha2!$J$59="","",[1]Ficha2!$J$59),"
",IF([1]Ficha2!$J$60="","",[1]Ficha2!$J$60))</f>
        <v xml:space="preserve">La imposición de sanciones por autoridades judiciales o entes de control por dar respuesta erronea o inconsistente, por demora o a falta de respuesta del proceso o demas dependencias de la Entidad a las solicitudes realizadas.
</v>
      </c>
      <c r="J26" s="422" t="s">
        <v>312</v>
      </c>
      <c r="K26" s="455" t="str">
        <f>IF([1]Ficha2!$J$72="","",[1]Ficha2!$J$72)</f>
        <v>Probable (4)</v>
      </c>
      <c r="L26" s="455" t="str">
        <f>IF([1]Ficha2!$J$79="","",[1]Ficha2!$J$79)</f>
        <v>Moderado (3)</v>
      </c>
      <c r="M26" s="459" t="str">
        <f>IF([1]Ficha2!$AP$68="","",[1]Ficha2!$AP$68)</f>
        <v>Alta</v>
      </c>
      <c r="N26" s="422"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422" t="s">
        <v>313</v>
      </c>
      <c r="P26" s="457"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457"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457"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459" t="str">
        <f>IF([1]Ficha2!$AW$87="","",[1]Ficha2!$AW$87)</f>
        <v>Débil</v>
      </c>
      <c r="T26" s="457" t="str">
        <f>IF([1]Ficha2!$AZ$87="","",[1]Ficha2!$AZ$87)</f>
        <v>No disminuye</v>
      </c>
      <c r="U26" s="422" t="str">
        <f>CONCATENATE(IF([1]Ficha2!$D$102="","",[1]Ficha2!$D$102),"
",IF([1]Ficha2!$D$103="","",[1]Ficha2!$D$103),"
",IF([1]Ficha2!$D$104="","",[1]Ficha2!$D$104),"
",IF([1]Ficha2!$D$105="","",[1]Ficha2!$D$105),"
",IF([1]Ficha2!$D$106="","",[1]Ficha2!$D$106),"
",IF([1]Ficha2!$D$107="","",[1]Ficha2!$D$107),"
",IF([1]Ficha2!$D$108="","",[1]Ficha2!$D$108),"
",IF([1]Ficha2!$D$109="","",[1]Ficha2!$D$109),"
",IF([1]Ficha2!$D$110="","",[1]Ficha2!$D$110),"
",IF([1]Ficha2!$D$111="","",[1]Ficha2!$D$111))</f>
        <v xml:space="preserve">Supervisar al funcionario y/o contratista de atención al ciudadano por medio de informes de gestión que presentara semanalmente.
</v>
      </c>
      <c r="V26" s="457"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457"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457"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459" t="str">
        <f>IF([1]Ficha2!$AW$102="","",[1]Ficha2!$AW$102)</f>
        <v>Débil</v>
      </c>
      <c r="Z26" s="457" t="str">
        <f>IF([1]Ficha2!$AZ$102="","",[1]Ficha2!$AZ$102)</f>
        <v>No disminuye</v>
      </c>
      <c r="AA26" s="455" t="str">
        <f>IF([1]Ficha2!$J$127="","",[1]Ficha2!$J$127)</f>
        <v>Probable (4)</v>
      </c>
      <c r="AB26" s="455" t="str">
        <f>IF([1]Ficha2!$J$134="","",[1]Ficha2!$J$134)</f>
        <v>Moderado (3)</v>
      </c>
      <c r="AC26" s="479" t="str">
        <f>IF([1]Ficha2!$AP$126="","",[1]Ficha2!$AP$126)</f>
        <v>Alta</v>
      </c>
      <c r="AD26" s="422" t="str">
        <f>IF([1]Ficha2!$AP$130="","",[1]Ficha2!$AP$130)</f>
        <v>Despues de realizar el anaisis de los controles existentes, se pudo evidenciar que el riesgo se mantiene en la misma zona de ubicación alta.</v>
      </c>
      <c r="AE26" s="479" t="s">
        <v>43</v>
      </c>
      <c r="AF26" s="11" t="s">
        <v>748</v>
      </c>
      <c r="AG26" s="11" t="s">
        <v>749</v>
      </c>
      <c r="AH26" s="11" t="s">
        <v>754</v>
      </c>
      <c r="AI26" s="59" t="s">
        <v>755</v>
      </c>
      <c r="AJ26" s="59" t="s">
        <v>547</v>
      </c>
      <c r="AK26" s="57" t="s">
        <v>952</v>
      </c>
      <c r="AL26" s="208">
        <v>0.3</v>
      </c>
      <c r="AM26" s="116" t="s">
        <v>950</v>
      </c>
      <c r="AN26" s="11" t="s">
        <v>746</v>
      </c>
      <c r="AO26" s="11" t="s">
        <v>746</v>
      </c>
      <c r="AP26" s="11" t="s">
        <v>746</v>
      </c>
      <c r="AQ26" s="11" t="s">
        <v>747</v>
      </c>
      <c r="AR26" s="11" t="s">
        <v>747</v>
      </c>
      <c r="AS26" s="57"/>
      <c r="AT26" s="229"/>
      <c r="AU26" s="123"/>
      <c r="AV26" s="445" t="str">
        <f>CONCATENATE(IF([1]Ficha2!$D$205="","",[1]Ficha2!$D$205),"
",IF([1]Ficha2!$D$206="","",[1]Ficha2!$D$206),"
",IF([1]Ficha2!$D$207="","",[1]Ficha2!$D$207),"
",IF([1]Ficha2!$D$208="","",[1]Ficha2!$D$208),"
",IF([1]Ficha2!$D$209="","",[1]Ficha2!$D$209),"
",IF([1]Ficha2!$D$210="","",[1]Ficha2!$D$210),"
",IF([1]Ficha2!$D$211="","",[1]Ficha2!$D$211),"
",IF([1]Ficha2!$D$212="","",[1]Ficha2!$D$212),"
",IF([1]Ficha2!$D$213="","",[1]Ficha2!$D$213),"
",IF([1]Ficha2!$D$214="","",[1]Ficha2!$D$214),"")</f>
        <v xml:space="preserve">Solicitar un cambio de cargo al Funcionario y/o contratista del punto de atencion al ciudadano dentro del  proceso de GIT Gestión de Prestaciones Económicas.
</v>
      </c>
      <c r="AW26" s="422" t="s">
        <v>413</v>
      </c>
      <c r="AX26" s="443"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 xml:space="preserve">Nuevo contratista y/o funcionario en el punto de atención al ciudadano.
</v>
      </c>
    </row>
    <row r="27" spans="1:50" s="54" customFormat="1" ht="168" customHeight="1" x14ac:dyDescent="0.25">
      <c r="A27" s="358"/>
      <c r="B27" s="482"/>
      <c r="C27" s="482"/>
      <c r="D27" s="485"/>
      <c r="E27" s="485"/>
      <c r="F27" s="475"/>
      <c r="G27" s="475"/>
      <c r="H27" s="475"/>
      <c r="I27" s="475"/>
      <c r="J27" s="475"/>
      <c r="K27" s="478"/>
      <c r="L27" s="478"/>
      <c r="M27" s="464"/>
      <c r="N27" s="475"/>
      <c r="O27" s="475"/>
      <c r="P27" s="463"/>
      <c r="Q27" s="463"/>
      <c r="R27" s="463"/>
      <c r="S27" s="464"/>
      <c r="T27" s="463"/>
      <c r="U27" s="475"/>
      <c r="V27" s="463"/>
      <c r="W27" s="463"/>
      <c r="X27" s="463"/>
      <c r="Y27" s="464"/>
      <c r="Z27" s="463"/>
      <c r="AA27" s="478"/>
      <c r="AB27" s="478"/>
      <c r="AC27" s="480"/>
      <c r="AD27" s="475"/>
      <c r="AE27" s="480"/>
      <c r="AF27" s="11" t="s">
        <v>750</v>
      </c>
      <c r="AG27" s="11" t="s">
        <v>753</v>
      </c>
      <c r="AH27" s="11" t="s">
        <v>751</v>
      </c>
      <c r="AI27" s="59" t="s">
        <v>739</v>
      </c>
      <c r="AJ27" s="59" t="s">
        <v>752</v>
      </c>
      <c r="AK27" s="270" t="s">
        <v>954</v>
      </c>
      <c r="AL27" s="211">
        <v>1</v>
      </c>
      <c r="AM27" s="174" t="s">
        <v>950</v>
      </c>
      <c r="AN27" s="11" t="s">
        <v>746</v>
      </c>
      <c r="AO27" s="11" t="s">
        <v>746</v>
      </c>
      <c r="AP27" s="11" t="s">
        <v>746</v>
      </c>
      <c r="AQ27" s="11" t="s">
        <v>747</v>
      </c>
      <c r="AR27" s="11" t="s">
        <v>747</v>
      </c>
      <c r="AS27" s="162"/>
      <c r="AT27" s="230"/>
      <c r="AU27" s="192"/>
      <c r="AV27" s="473"/>
      <c r="AW27" s="475"/>
      <c r="AX27" s="476"/>
    </row>
    <row r="28" spans="1:50" s="54" customFormat="1" ht="180" x14ac:dyDescent="0.25">
      <c r="A28" s="358"/>
      <c r="B28" s="483"/>
      <c r="C28" s="483"/>
      <c r="D28" s="486"/>
      <c r="E28" s="486"/>
      <c r="F28" s="417"/>
      <c r="G28" s="417"/>
      <c r="H28" s="417"/>
      <c r="I28" s="417"/>
      <c r="J28" s="417"/>
      <c r="K28" s="454"/>
      <c r="L28" s="454"/>
      <c r="M28" s="413"/>
      <c r="N28" s="417"/>
      <c r="O28" s="417"/>
      <c r="P28" s="411"/>
      <c r="Q28" s="411"/>
      <c r="R28" s="411"/>
      <c r="S28" s="413"/>
      <c r="T28" s="411"/>
      <c r="U28" s="417"/>
      <c r="V28" s="411"/>
      <c r="W28" s="411"/>
      <c r="X28" s="411"/>
      <c r="Y28" s="413"/>
      <c r="Z28" s="411"/>
      <c r="AA28" s="454"/>
      <c r="AB28" s="454"/>
      <c r="AC28" s="415"/>
      <c r="AD28" s="417"/>
      <c r="AE28" s="415"/>
      <c r="AF28" s="11" t="s">
        <v>756</v>
      </c>
      <c r="AG28" s="11" t="s">
        <v>757</v>
      </c>
      <c r="AH28" s="11" t="s">
        <v>953</v>
      </c>
      <c r="AI28" s="271" t="s">
        <v>758</v>
      </c>
      <c r="AJ28" s="271" t="s">
        <v>759</v>
      </c>
      <c r="AK28" s="162" t="s">
        <v>915</v>
      </c>
      <c r="AL28" s="211">
        <v>1</v>
      </c>
      <c r="AM28" s="174" t="s">
        <v>1011</v>
      </c>
      <c r="AN28" s="11" t="s">
        <v>746</v>
      </c>
      <c r="AO28" s="11" t="s">
        <v>746</v>
      </c>
      <c r="AP28" s="11" t="s">
        <v>746</v>
      </c>
      <c r="AQ28" s="11" t="s">
        <v>747</v>
      </c>
      <c r="AR28" s="11" t="s">
        <v>747</v>
      </c>
      <c r="AS28" s="162"/>
      <c r="AT28" s="230"/>
      <c r="AU28" s="192"/>
      <c r="AV28" s="474"/>
      <c r="AW28" s="417"/>
      <c r="AX28" s="477"/>
    </row>
    <row r="29" spans="1:50" s="54" customFormat="1" ht="244.15" customHeight="1" x14ac:dyDescent="0.25">
      <c r="A29" s="358"/>
      <c r="B29" s="418" t="str">
        <f>IF([1]Ficha3!$V$13="","",[1]Ficha3!$V$13)</f>
        <v xml:space="preserve">Riesgo de Gestión </v>
      </c>
      <c r="C29" s="418" t="str">
        <f>IF([1]Ficha3!$AY$24="","",[1]Ficha3!$AY$24)</f>
        <v>Tecnología</v>
      </c>
      <c r="D29" s="484" t="s">
        <v>83</v>
      </c>
      <c r="E29" s="484" t="s">
        <v>193</v>
      </c>
      <c r="F29" s="422" t="str">
        <f>CONCATENATE(IF([1]Ficha3!$D$29="","",[1]Ficha3!$D$29),"
",IF([1]Ficha3!$D$30="","",[1]Ficha3!$D$30),"
",IF([1]Ficha3!$D$31="","",[1]Ficha3!$D$31),"
",IF([1]Ficha3!$D$32="","",[1]Ficha3!$D$32),"
",IF([1]Ficha3!$D$33="","",[1]Ficha3!$D$33),"
",IF([1]Ficha3!$D$34="","",[1]Ficha3!$D$34))</f>
        <v xml:space="preserve">--- Todos los Trámites y Procedimientos Administrativos
</v>
      </c>
      <c r="G29" s="422" t="str">
        <f>IF([1]Ficha3!$AD$29="","",[1]Ficha3!$AD$29)</f>
        <v>Procesos de apoyo en el Sistema Integrado de Gestión</v>
      </c>
      <c r="H29" s="422" t="s">
        <v>351</v>
      </c>
      <c r="I29" s="422" t="str">
        <f>CONCATENATE(IF([1]Ficha3!$J$51="","",[1]Ficha3!$J$51),"
",IF([1]Ficha3!$J$52="","",[1]Ficha3!$J$52),"
",IF([1]Ficha3!$J$53="","",[1]Ficha3!$J$53),"
",IF([1]Ficha3!$J$54="","",[1]Ficha3!$J$54),"
",IF([1]Ficha3!$J$55="","",[1]Ficha3!$J$55),"
",IF([1]Ficha3!$J$56="","",[1]Ficha3!$J$56),"
",IF([1]Ficha3!$J$57="","",[1]Ficha3!$J$57),"
",IF([1]Ficha3!$J$58="","",[1]Ficha3!$J$58),"
",IF([1]Ficha3!$J$59="","",[1]Ficha3!$J$59),"
",IF([1]Ficha3!$J$60="","",[1]Ficha3!$J$60))</f>
        <v xml:space="preserve">Emergencia Sanitaria COVID 19
La imposición de sanciones por autoridades judiciales o entes de control por dar respuesta erronea o inconsistente, por demora o a falta de respuesta del proceso o demas dependencias de la Entidad a las solicitudes realizadas.
</v>
      </c>
      <c r="J29" s="422" t="s">
        <v>352</v>
      </c>
      <c r="K29" s="455" t="str">
        <f>IF([1]Ficha3!$J$72="","",[1]Ficha3!$J$72)</f>
        <v>Posible (3)</v>
      </c>
      <c r="L29" s="455" t="str">
        <f>IF([1]Ficha3!$J$79="","",[1]Ficha3!$J$79)</f>
        <v>Moderado (3)</v>
      </c>
      <c r="M29" s="459" t="str">
        <f>IF([1]Ficha3!$AP$68="","",[1]Ficha3!$AP$68)</f>
        <v>Alta</v>
      </c>
      <c r="N29" s="422"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422" t="s">
        <v>773</v>
      </c>
      <c r="P29" s="457"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457"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457"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459" t="str">
        <f>IF([1]Ficha3!$AW$87="","",[1]Ficha3!$AW$87)</f>
        <v>Moderado</v>
      </c>
      <c r="T29" s="457" t="str">
        <f>IF([1]Ficha3!$AZ$87="","",[1]Ficha3!$AZ$87)</f>
        <v>No disminuye</v>
      </c>
      <c r="U29" s="422" t="str">
        <f>CONCATENATE(IF([1]Ficha3!$D$102="","",[1]Ficha3!$D$102),"
",IF([1]Ficha3!$D$103="","",[1]Ficha3!$D$103),"
",IF([1]Ficha3!$D$104="","",[1]Ficha3!$D$104),"
",IF([1]Ficha3!$D$105="","",[1]Ficha3!$D$105),"
",IF([1]Ficha3!$D$106="","",[1]Ficha3!$D$106),"
",IF([1]Ficha3!$D$107="","",[1]Ficha3!$D$107),"
",IF([1]Ficha3!$D$108="","",[1]Ficha3!$D$108),"
",IF([1]Ficha3!$D$109="","",[1]Ficha3!$D$109),"
",IF([1]Ficha3!$D$110="","",[1]Ficha3!$D$110),"
",IF([1]Ficha3!$D$111="","",[1]Ficha3!$D$111))</f>
        <v xml:space="preserve">Realizar planes de contigencia con los funcionarios y/o contratistas del proceso para dar respuesta inmediata a los trámites vencidos.
</v>
      </c>
      <c r="V29" s="457"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457"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457"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459" t="str">
        <f>IF([1]Ficha3!$AW$102="","",[1]Ficha3!$AW$102)</f>
        <v>Débil</v>
      </c>
      <c r="Z29" s="457" t="str">
        <f>IF([1]Ficha3!$AZ$102="","",[1]Ficha3!$AZ$102)</f>
        <v>No disminuye</v>
      </c>
      <c r="AA29" s="455" t="str">
        <f>IF([1]Ficha3!$J$127="","",[1]Ficha3!$J$127)</f>
        <v>Posible (3)</v>
      </c>
      <c r="AB29" s="455" t="str">
        <f>IF([1]Ficha3!$J$134="","",[1]Ficha3!$J$134)</f>
        <v>Moderado (3)</v>
      </c>
      <c r="AC29" s="479" t="str">
        <f>IF([1]Ficha3!$AP$126="","",[1]Ficha3!$AP$126)</f>
        <v>Alta</v>
      </c>
      <c r="AD29" s="422" t="str">
        <f>IF([1]Ficha3!$AP$130="","",[1]Ficha3!$AP$130)</f>
        <v>Despues de realizar el anaisis de los controles existentes, se pudo evidenciar que el riesgo se mantiene en la misma zona de ubicación alta.</v>
      </c>
      <c r="AE29" s="479" t="s">
        <v>43</v>
      </c>
      <c r="AF29" s="133" t="s">
        <v>760</v>
      </c>
      <c r="AG29" s="133" t="s">
        <v>761</v>
      </c>
      <c r="AH29" s="133" t="s">
        <v>762</v>
      </c>
      <c r="AI29" s="191" t="s">
        <v>763</v>
      </c>
      <c r="AJ29" s="191" t="s">
        <v>740</v>
      </c>
      <c r="AK29" s="162" t="s">
        <v>955</v>
      </c>
      <c r="AL29" s="211">
        <v>0.7</v>
      </c>
      <c r="AM29" s="174" t="s">
        <v>949</v>
      </c>
      <c r="AN29" s="11" t="s">
        <v>746</v>
      </c>
      <c r="AO29" s="11" t="s">
        <v>746</v>
      </c>
      <c r="AP29" s="11" t="s">
        <v>746</v>
      </c>
      <c r="AQ29" s="11" t="s">
        <v>747</v>
      </c>
      <c r="AR29" s="11" t="s">
        <v>747</v>
      </c>
      <c r="AS29" s="162"/>
      <c r="AT29" s="230"/>
      <c r="AU29" s="192"/>
      <c r="AV29" s="445" t="str">
        <f>CONCATENATE(IF([1]Ficha3!$D$205="","",[1]Ficha3!$D$205),"
",IF([1]Ficha3!$D$206="","",[1]Ficha3!$D$206),"
",IF([1]Ficha3!$D$207="","",[1]Ficha3!$D$207),"
",IF([1]Ficha3!$D$208="","",[1]Ficha3!$D$208),"
",IF([1]Ficha3!$D$209="","",[1]Ficha3!$D$209),"
",IF([1]Ficha3!$D$210="","",[1]Ficha3!$D$210),"
",IF([1]Ficha3!$D$211="","",[1]Ficha3!$D$211),"
",IF([1]Ficha3!$D$212="","",[1]Ficha3!$D$212),"
",IF([1]Ficha3!$D$213="","",[1]Ficha3!$D$213),"
",IF([1]Ficha3!$D$214="","",[1]Ficha3!$D$214),"")</f>
        <v xml:space="preserve">Solicitar la actualización de las herramientas tecnológicas con las que cuenta la Entidad.
</v>
      </c>
      <c r="AW29" s="422" t="s">
        <v>413</v>
      </c>
      <c r="AX29" s="443"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 xml:space="preserve">Herramientas tecnológicas actualizadas
</v>
      </c>
    </row>
    <row r="30" spans="1:50" s="54" customFormat="1" ht="177" customHeight="1" x14ac:dyDescent="0.25">
      <c r="A30" s="358"/>
      <c r="B30" s="482"/>
      <c r="C30" s="482"/>
      <c r="D30" s="485"/>
      <c r="E30" s="485"/>
      <c r="F30" s="475"/>
      <c r="G30" s="475"/>
      <c r="H30" s="475"/>
      <c r="I30" s="475"/>
      <c r="J30" s="475"/>
      <c r="K30" s="478"/>
      <c r="L30" s="478"/>
      <c r="M30" s="464"/>
      <c r="N30" s="475"/>
      <c r="O30" s="475"/>
      <c r="P30" s="463"/>
      <c r="Q30" s="463"/>
      <c r="R30" s="463"/>
      <c r="S30" s="464"/>
      <c r="T30" s="463"/>
      <c r="U30" s="475"/>
      <c r="V30" s="463"/>
      <c r="W30" s="463"/>
      <c r="X30" s="463"/>
      <c r="Y30" s="464"/>
      <c r="Z30" s="463"/>
      <c r="AA30" s="478"/>
      <c r="AB30" s="478"/>
      <c r="AC30" s="480"/>
      <c r="AD30" s="475"/>
      <c r="AE30" s="480"/>
      <c r="AF30" s="11" t="s">
        <v>764</v>
      </c>
      <c r="AG30" s="11" t="s">
        <v>737</v>
      </c>
      <c r="AH30" s="11" t="s">
        <v>765</v>
      </c>
      <c r="AI30" s="59" t="s">
        <v>766</v>
      </c>
      <c r="AJ30" s="59" t="s">
        <v>472</v>
      </c>
      <c r="AK30" s="162" t="s">
        <v>916</v>
      </c>
      <c r="AL30" s="211">
        <v>1</v>
      </c>
      <c r="AM30" s="174" t="s">
        <v>950</v>
      </c>
      <c r="AN30" s="11" t="s">
        <v>746</v>
      </c>
      <c r="AO30" s="11" t="s">
        <v>746</v>
      </c>
      <c r="AP30" s="11" t="s">
        <v>746</v>
      </c>
      <c r="AQ30" s="11" t="s">
        <v>747</v>
      </c>
      <c r="AR30" s="11" t="s">
        <v>747</v>
      </c>
      <c r="AS30" s="162"/>
      <c r="AT30" s="230"/>
      <c r="AU30" s="192"/>
      <c r="AV30" s="473"/>
      <c r="AW30" s="475"/>
      <c r="AX30" s="476"/>
    </row>
    <row r="31" spans="1:50" s="54" customFormat="1" ht="140.1" customHeight="1" thickBot="1" x14ac:dyDescent="0.3">
      <c r="A31" s="355"/>
      <c r="B31" s="419"/>
      <c r="C31" s="419"/>
      <c r="D31" s="487"/>
      <c r="E31" s="487"/>
      <c r="F31" s="423"/>
      <c r="G31" s="423"/>
      <c r="H31" s="423"/>
      <c r="I31" s="423"/>
      <c r="J31" s="423"/>
      <c r="K31" s="456"/>
      <c r="L31" s="456"/>
      <c r="M31" s="460"/>
      <c r="N31" s="423"/>
      <c r="O31" s="423"/>
      <c r="P31" s="458"/>
      <c r="Q31" s="458"/>
      <c r="R31" s="458"/>
      <c r="S31" s="460"/>
      <c r="T31" s="458"/>
      <c r="U31" s="423"/>
      <c r="V31" s="458"/>
      <c r="W31" s="458"/>
      <c r="X31" s="458"/>
      <c r="Y31" s="460"/>
      <c r="Z31" s="458"/>
      <c r="AA31" s="456"/>
      <c r="AB31" s="456"/>
      <c r="AC31" s="520"/>
      <c r="AD31" s="423"/>
      <c r="AE31" s="520"/>
      <c r="AF31" s="139" t="s">
        <v>769</v>
      </c>
      <c r="AG31" s="139" t="s">
        <v>768</v>
      </c>
      <c r="AH31" s="139" t="s">
        <v>767</v>
      </c>
      <c r="AI31" s="193" t="s">
        <v>770</v>
      </c>
      <c r="AJ31" s="193" t="s">
        <v>771</v>
      </c>
      <c r="AK31" s="58" t="s">
        <v>1034</v>
      </c>
      <c r="AL31" s="212">
        <v>1</v>
      </c>
      <c r="AM31" s="58" t="s">
        <v>990</v>
      </c>
      <c r="AN31" s="14" t="s">
        <v>746</v>
      </c>
      <c r="AO31" s="14" t="s">
        <v>746</v>
      </c>
      <c r="AP31" s="14" t="s">
        <v>746</v>
      </c>
      <c r="AQ31" s="14" t="s">
        <v>747</v>
      </c>
      <c r="AR31" s="14" t="s">
        <v>747</v>
      </c>
      <c r="AS31" s="58"/>
      <c r="AT31" s="231"/>
      <c r="AU31" s="124"/>
      <c r="AV31" s="446"/>
      <c r="AW31" s="423"/>
      <c r="AX31" s="444"/>
    </row>
    <row r="32" spans="1:50" s="113" customFormat="1" ht="12.95" customHeight="1" thickBot="1" x14ac:dyDescent="0.3">
      <c r="AL32" s="207"/>
      <c r="AT32" s="228"/>
    </row>
    <row r="33" spans="1:50" s="54" customFormat="1" ht="147" customHeight="1" thickBot="1" x14ac:dyDescent="0.3">
      <c r="A33" s="353" t="s">
        <v>109</v>
      </c>
      <c r="B33" s="488" t="s">
        <v>49</v>
      </c>
      <c r="C33" s="488" t="s">
        <v>91</v>
      </c>
      <c r="D33" s="489" t="s">
        <v>92</v>
      </c>
      <c r="E33" s="489" t="s">
        <v>353</v>
      </c>
      <c r="F33" s="416" t="s">
        <v>93</v>
      </c>
      <c r="G33" s="416" t="s">
        <v>85</v>
      </c>
      <c r="H33" s="416" t="s">
        <v>354</v>
      </c>
      <c r="I33" s="416" t="s">
        <v>94</v>
      </c>
      <c r="J33" s="416" t="s">
        <v>355</v>
      </c>
      <c r="K33" s="453" t="s">
        <v>55</v>
      </c>
      <c r="L33" s="453" t="s">
        <v>86</v>
      </c>
      <c r="M33" s="412" t="s">
        <v>68</v>
      </c>
      <c r="N33" s="416" t="s">
        <v>317</v>
      </c>
      <c r="O33" s="416" t="s">
        <v>356</v>
      </c>
      <c r="P33" s="410" t="s">
        <v>95</v>
      </c>
      <c r="Q33" s="410" t="s">
        <v>96</v>
      </c>
      <c r="R33" s="410" t="s">
        <v>97</v>
      </c>
      <c r="S33" s="412" t="s">
        <v>98</v>
      </c>
      <c r="T33" s="410" t="s">
        <v>99</v>
      </c>
      <c r="U33" s="416" t="s">
        <v>357</v>
      </c>
      <c r="V33" s="410" t="s">
        <v>100</v>
      </c>
      <c r="W33" s="410" t="s">
        <v>100</v>
      </c>
      <c r="X33" s="410" t="s">
        <v>100</v>
      </c>
      <c r="Y33" s="412" t="s">
        <v>98</v>
      </c>
      <c r="Z33" s="410" t="s">
        <v>99</v>
      </c>
      <c r="AA33" s="453" t="s">
        <v>55</v>
      </c>
      <c r="AB33" s="453" t="s">
        <v>86</v>
      </c>
      <c r="AC33" s="524" t="str">
        <f>IF([4]Ficha3!$AP$126="","",[4]Ficha3!$AP$126)</f>
        <v>Moderada</v>
      </c>
      <c r="AD33" s="416" t="s">
        <v>101</v>
      </c>
      <c r="AE33" s="524" t="s">
        <v>43</v>
      </c>
      <c r="AF33" s="42" t="s">
        <v>774</v>
      </c>
      <c r="AG33" s="42" t="s">
        <v>775</v>
      </c>
      <c r="AH33" s="291" t="s">
        <v>776</v>
      </c>
      <c r="AI33" s="53" t="s">
        <v>777</v>
      </c>
      <c r="AJ33" s="53" t="s">
        <v>620</v>
      </c>
      <c r="AK33" s="41" t="s">
        <v>1031</v>
      </c>
      <c r="AL33" s="209">
        <v>1</v>
      </c>
      <c r="AM33" s="118" t="s">
        <v>950</v>
      </c>
      <c r="AN33" s="8" t="s">
        <v>746</v>
      </c>
      <c r="AO33" s="8" t="s">
        <v>746</v>
      </c>
      <c r="AP33" s="8" t="s">
        <v>746</v>
      </c>
      <c r="AQ33" s="8" t="s">
        <v>747</v>
      </c>
      <c r="AR33" s="8" t="s">
        <v>747</v>
      </c>
      <c r="AS33" s="41"/>
      <c r="AT33" s="232"/>
      <c r="AU33" s="122"/>
      <c r="AV33" s="91" t="s">
        <v>102</v>
      </c>
      <c r="AW33" s="8" t="s">
        <v>102</v>
      </c>
      <c r="AX33" s="10" t="s">
        <v>102</v>
      </c>
    </row>
    <row r="34" spans="1:50" s="54" customFormat="1" ht="120" customHeight="1" thickBot="1" x14ac:dyDescent="0.3">
      <c r="A34" s="356"/>
      <c r="B34" s="482"/>
      <c r="C34" s="482"/>
      <c r="D34" s="485"/>
      <c r="E34" s="485"/>
      <c r="F34" s="475"/>
      <c r="G34" s="475"/>
      <c r="H34" s="475"/>
      <c r="I34" s="475"/>
      <c r="J34" s="475"/>
      <c r="K34" s="478"/>
      <c r="L34" s="478"/>
      <c r="M34" s="464"/>
      <c r="N34" s="475"/>
      <c r="O34" s="475"/>
      <c r="P34" s="463"/>
      <c r="Q34" s="463"/>
      <c r="R34" s="463"/>
      <c r="S34" s="464"/>
      <c r="T34" s="463"/>
      <c r="U34" s="475"/>
      <c r="V34" s="463"/>
      <c r="W34" s="463"/>
      <c r="X34" s="463"/>
      <c r="Y34" s="464"/>
      <c r="Z34" s="463"/>
      <c r="AA34" s="478"/>
      <c r="AB34" s="478"/>
      <c r="AC34" s="548"/>
      <c r="AD34" s="475"/>
      <c r="AE34" s="548"/>
      <c r="AF34" s="11" t="s">
        <v>778</v>
      </c>
      <c r="AG34" s="11" t="s">
        <v>779</v>
      </c>
      <c r="AH34" s="11" t="s">
        <v>780</v>
      </c>
      <c r="AI34" s="57" t="s">
        <v>781</v>
      </c>
      <c r="AJ34" s="57" t="s">
        <v>702</v>
      </c>
      <c r="AK34" s="274" t="s">
        <v>1032</v>
      </c>
      <c r="AL34" s="210">
        <v>1</v>
      </c>
      <c r="AM34" s="118" t="s">
        <v>950</v>
      </c>
      <c r="AN34" s="11" t="s">
        <v>746</v>
      </c>
      <c r="AO34" s="11" t="s">
        <v>746</v>
      </c>
      <c r="AP34" s="11" t="s">
        <v>746</v>
      </c>
      <c r="AQ34" s="11" t="s">
        <v>747</v>
      </c>
      <c r="AR34" s="11" t="s">
        <v>747</v>
      </c>
      <c r="AS34" s="142"/>
      <c r="AT34" s="233"/>
      <c r="AU34" s="160"/>
      <c r="AV34" s="130"/>
      <c r="AW34" s="129"/>
      <c r="AX34" s="131"/>
    </row>
    <row r="35" spans="1:50" s="54" customFormat="1" ht="120" customHeight="1" thickBot="1" x14ac:dyDescent="0.3">
      <c r="A35" s="356"/>
      <c r="B35" s="483"/>
      <c r="C35" s="483"/>
      <c r="D35" s="486"/>
      <c r="E35" s="486"/>
      <c r="F35" s="417"/>
      <c r="G35" s="417"/>
      <c r="H35" s="417"/>
      <c r="I35" s="417"/>
      <c r="J35" s="417"/>
      <c r="K35" s="454"/>
      <c r="L35" s="454"/>
      <c r="M35" s="413"/>
      <c r="N35" s="417"/>
      <c r="O35" s="417"/>
      <c r="P35" s="411"/>
      <c r="Q35" s="411"/>
      <c r="R35" s="411"/>
      <c r="S35" s="413"/>
      <c r="T35" s="411"/>
      <c r="U35" s="417"/>
      <c r="V35" s="411"/>
      <c r="W35" s="411"/>
      <c r="X35" s="411"/>
      <c r="Y35" s="413"/>
      <c r="Z35" s="411"/>
      <c r="AA35" s="454"/>
      <c r="AB35" s="454"/>
      <c r="AC35" s="525"/>
      <c r="AD35" s="417"/>
      <c r="AE35" s="525"/>
      <c r="AF35" s="129" t="s">
        <v>782</v>
      </c>
      <c r="AG35" s="129" t="s">
        <v>783</v>
      </c>
      <c r="AH35" s="292" t="s">
        <v>784</v>
      </c>
      <c r="AI35" s="142" t="s">
        <v>785</v>
      </c>
      <c r="AJ35" s="142" t="s">
        <v>150</v>
      </c>
      <c r="AK35" s="293" t="s">
        <v>1033</v>
      </c>
      <c r="AL35" s="210">
        <v>1</v>
      </c>
      <c r="AM35" s="118" t="s">
        <v>950</v>
      </c>
      <c r="AN35" s="11" t="s">
        <v>746</v>
      </c>
      <c r="AO35" s="11" t="s">
        <v>746</v>
      </c>
      <c r="AP35" s="11" t="s">
        <v>746</v>
      </c>
      <c r="AQ35" s="11" t="s">
        <v>747</v>
      </c>
      <c r="AR35" s="11" t="s">
        <v>747</v>
      </c>
      <c r="AS35" s="142"/>
      <c r="AT35" s="233"/>
      <c r="AU35" s="160"/>
      <c r="AV35" s="130"/>
      <c r="AW35" s="129"/>
      <c r="AX35" s="131"/>
    </row>
    <row r="36" spans="1:50" s="54" customFormat="1" ht="120" customHeight="1" thickBot="1" x14ac:dyDescent="0.3">
      <c r="A36" s="357"/>
      <c r="B36" s="418" t="s">
        <v>49</v>
      </c>
      <c r="C36" s="418" t="s">
        <v>103</v>
      </c>
      <c r="D36" s="484" t="s">
        <v>104</v>
      </c>
      <c r="E36" s="484" t="s">
        <v>358</v>
      </c>
      <c r="F36" s="422" t="s">
        <v>93</v>
      </c>
      <c r="G36" s="422" t="s">
        <v>85</v>
      </c>
      <c r="H36" s="422" t="s">
        <v>359</v>
      </c>
      <c r="I36" s="422" t="s">
        <v>105</v>
      </c>
      <c r="J36" s="422" t="s">
        <v>360</v>
      </c>
      <c r="K36" s="455" t="s">
        <v>55</v>
      </c>
      <c r="L36" s="455" t="s">
        <v>86</v>
      </c>
      <c r="M36" s="459" t="s">
        <v>68</v>
      </c>
      <c r="N36" s="422" t="s">
        <v>361</v>
      </c>
      <c r="O36" s="422" t="s">
        <v>362</v>
      </c>
      <c r="P36" s="457" t="s">
        <v>106</v>
      </c>
      <c r="Q36" s="457" t="s">
        <v>88</v>
      </c>
      <c r="R36" s="457" t="s">
        <v>106</v>
      </c>
      <c r="S36" s="459" t="s">
        <v>65</v>
      </c>
      <c r="T36" s="457" t="s">
        <v>99</v>
      </c>
      <c r="U36" s="422" t="s">
        <v>363</v>
      </c>
      <c r="V36" s="457" t="s">
        <v>107</v>
      </c>
      <c r="W36" s="457" t="s">
        <v>100</v>
      </c>
      <c r="X36" s="457" t="s">
        <v>100</v>
      </c>
      <c r="Y36" s="459" t="s">
        <v>65</v>
      </c>
      <c r="Z36" s="457" t="s">
        <v>99</v>
      </c>
      <c r="AA36" s="455" t="s">
        <v>55</v>
      </c>
      <c r="AB36" s="455" t="s">
        <v>86</v>
      </c>
      <c r="AC36" s="461" t="str">
        <f>IF([4]Ficha3!$AP$126="","",[4]Ficha3!$AP$126)</f>
        <v>Moderada</v>
      </c>
      <c r="AD36" s="422" t="s">
        <v>320</v>
      </c>
      <c r="AE36" s="461" t="s">
        <v>43</v>
      </c>
      <c r="AF36" s="11" t="s">
        <v>798</v>
      </c>
      <c r="AG36" s="11" t="s">
        <v>797</v>
      </c>
      <c r="AH36" s="11" t="s">
        <v>795</v>
      </c>
      <c r="AI36" s="57" t="s">
        <v>796</v>
      </c>
      <c r="AJ36" s="57" t="s">
        <v>508</v>
      </c>
      <c r="AK36" s="60" t="s">
        <v>1035</v>
      </c>
      <c r="AL36" s="208">
        <v>1</v>
      </c>
      <c r="AM36" s="118" t="s">
        <v>950</v>
      </c>
      <c r="AN36" s="11" t="s">
        <v>786</v>
      </c>
      <c r="AO36" s="11" t="s">
        <v>787</v>
      </c>
      <c r="AP36" s="11" t="s">
        <v>788</v>
      </c>
      <c r="AQ36" s="60" t="s">
        <v>789</v>
      </c>
      <c r="AR36" s="95" t="s">
        <v>564</v>
      </c>
      <c r="AS36" s="60" t="s">
        <v>936</v>
      </c>
      <c r="AT36" s="229">
        <v>1</v>
      </c>
      <c r="AU36" s="284" t="s">
        <v>1005</v>
      </c>
      <c r="AV36" s="92" t="s">
        <v>102</v>
      </c>
      <c r="AW36" s="11" t="s">
        <v>102</v>
      </c>
      <c r="AX36" s="13" t="s">
        <v>102</v>
      </c>
    </row>
    <row r="37" spans="1:50" s="54" customFormat="1" ht="146.44999999999999" customHeight="1" thickBot="1" x14ac:dyDescent="0.3">
      <c r="A37" s="358"/>
      <c r="B37" s="482"/>
      <c r="C37" s="482"/>
      <c r="D37" s="485"/>
      <c r="E37" s="485"/>
      <c r="F37" s="475"/>
      <c r="G37" s="475"/>
      <c r="H37" s="475"/>
      <c r="I37" s="475"/>
      <c r="J37" s="475"/>
      <c r="K37" s="478"/>
      <c r="L37" s="478"/>
      <c r="M37" s="464"/>
      <c r="N37" s="475"/>
      <c r="O37" s="475"/>
      <c r="P37" s="463"/>
      <c r="Q37" s="463"/>
      <c r="R37" s="463"/>
      <c r="S37" s="464"/>
      <c r="T37" s="463"/>
      <c r="U37" s="475"/>
      <c r="V37" s="463"/>
      <c r="W37" s="463"/>
      <c r="X37" s="463"/>
      <c r="Y37" s="464"/>
      <c r="Z37" s="463"/>
      <c r="AA37" s="478"/>
      <c r="AB37" s="478"/>
      <c r="AC37" s="548"/>
      <c r="AD37" s="475"/>
      <c r="AE37" s="548"/>
      <c r="AF37" s="11" t="s">
        <v>801</v>
      </c>
      <c r="AG37" s="11" t="s">
        <v>800</v>
      </c>
      <c r="AH37" s="11" t="s">
        <v>799</v>
      </c>
      <c r="AI37" s="57" t="s">
        <v>802</v>
      </c>
      <c r="AJ37" s="57" t="s">
        <v>513</v>
      </c>
      <c r="AK37" s="294" t="s">
        <v>1036</v>
      </c>
      <c r="AL37" s="211">
        <v>1</v>
      </c>
      <c r="AM37" s="118" t="s">
        <v>950</v>
      </c>
      <c r="AN37" s="252" t="s">
        <v>746</v>
      </c>
      <c r="AO37" s="252" t="s">
        <v>746</v>
      </c>
      <c r="AP37" s="252" t="s">
        <v>746</v>
      </c>
      <c r="AQ37" s="252" t="s">
        <v>747</v>
      </c>
      <c r="AR37" s="252" t="s">
        <v>747</v>
      </c>
      <c r="AS37" s="134"/>
      <c r="AT37" s="230"/>
      <c r="AU37" s="194"/>
      <c r="AV37" s="153"/>
      <c r="AW37" s="133"/>
      <c r="AX37" s="135"/>
    </row>
    <row r="38" spans="1:50" s="54" customFormat="1" ht="156" customHeight="1" x14ac:dyDescent="0.25">
      <c r="A38" s="358"/>
      <c r="B38" s="482"/>
      <c r="C38" s="482"/>
      <c r="D38" s="485"/>
      <c r="E38" s="485"/>
      <c r="F38" s="475"/>
      <c r="G38" s="475"/>
      <c r="H38" s="475"/>
      <c r="I38" s="475"/>
      <c r="J38" s="475"/>
      <c r="K38" s="478"/>
      <c r="L38" s="478"/>
      <c r="M38" s="464"/>
      <c r="N38" s="475"/>
      <c r="O38" s="475"/>
      <c r="P38" s="463"/>
      <c r="Q38" s="463"/>
      <c r="R38" s="463"/>
      <c r="S38" s="464"/>
      <c r="T38" s="463"/>
      <c r="U38" s="475"/>
      <c r="V38" s="463"/>
      <c r="W38" s="463"/>
      <c r="X38" s="463"/>
      <c r="Y38" s="464"/>
      <c r="Z38" s="463"/>
      <c r="AA38" s="478"/>
      <c r="AB38" s="478"/>
      <c r="AC38" s="548"/>
      <c r="AD38" s="475"/>
      <c r="AE38" s="548"/>
      <c r="AF38" s="11" t="s">
        <v>804</v>
      </c>
      <c r="AG38" s="11" t="s">
        <v>791</v>
      </c>
      <c r="AH38" s="11" t="s">
        <v>803</v>
      </c>
      <c r="AI38" s="57" t="s">
        <v>805</v>
      </c>
      <c r="AJ38" s="57" t="s">
        <v>604</v>
      </c>
      <c r="AK38" s="134" t="s">
        <v>1037</v>
      </c>
      <c r="AL38" s="211">
        <v>1</v>
      </c>
      <c r="AM38" s="118" t="s">
        <v>950</v>
      </c>
      <c r="AN38" s="11" t="s">
        <v>790</v>
      </c>
      <c r="AO38" s="11" t="s">
        <v>791</v>
      </c>
      <c r="AP38" s="11" t="s">
        <v>792</v>
      </c>
      <c r="AQ38" s="60" t="s">
        <v>793</v>
      </c>
      <c r="AR38" s="95" t="s">
        <v>794</v>
      </c>
      <c r="AS38" s="134" t="s">
        <v>973</v>
      </c>
      <c r="AT38" s="230">
        <v>1</v>
      </c>
      <c r="AU38" s="192" t="s">
        <v>1006</v>
      </c>
      <c r="AV38" s="153"/>
      <c r="AW38" s="133"/>
      <c r="AX38" s="135"/>
    </row>
    <row r="39" spans="1:50" s="54" customFormat="1" ht="148.9" customHeight="1" thickBot="1" x14ac:dyDescent="0.3">
      <c r="A39" s="358"/>
      <c r="B39" s="483"/>
      <c r="C39" s="483"/>
      <c r="D39" s="486"/>
      <c r="E39" s="486"/>
      <c r="F39" s="417"/>
      <c r="G39" s="417"/>
      <c r="H39" s="417"/>
      <c r="I39" s="417"/>
      <c r="J39" s="417"/>
      <c r="K39" s="454"/>
      <c r="L39" s="454"/>
      <c r="M39" s="413"/>
      <c r="N39" s="417"/>
      <c r="O39" s="417"/>
      <c r="P39" s="411"/>
      <c r="Q39" s="411"/>
      <c r="R39" s="411"/>
      <c r="S39" s="413"/>
      <c r="T39" s="411"/>
      <c r="U39" s="417"/>
      <c r="V39" s="411"/>
      <c r="W39" s="411"/>
      <c r="X39" s="411"/>
      <c r="Y39" s="413"/>
      <c r="Z39" s="411"/>
      <c r="AA39" s="454"/>
      <c r="AB39" s="454"/>
      <c r="AC39" s="525"/>
      <c r="AD39" s="417"/>
      <c r="AE39" s="525"/>
      <c r="AF39" s="11" t="s">
        <v>808</v>
      </c>
      <c r="AG39" s="11" t="s">
        <v>797</v>
      </c>
      <c r="AH39" s="11" t="s">
        <v>807</v>
      </c>
      <c r="AI39" s="57" t="s">
        <v>806</v>
      </c>
      <c r="AJ39" s="57" t="s">
        <v>513</v>
      </c>
      <c r="AK39" s="134" t="s">
        <v>1038</v>
      </c>
      <c r="AL39" s="211">
        <v>1</v>
      </c>
      <c r="AM39" s="272" t="s">
        <v>965</v>
      </c>
      <c r="AN39" s="11" t="s">
        <v>746</v>
      </c>
      <c r="AO39" s="11" t="s">
        <v>746</v>
      </c>
      <c r="AP39" s="11" t="s">
        <v>746</v>
      </c>
      <c r="AQ39" s="11" t="s">
        <v>747</v>
      </c>
      <c r="AR39" s="11" t="s">
        <v>747</v>
      </c>
      <c r="AS39" s="134"/>
      <c r="AT39" s="230"/>
      <c r="AU39" s="194"/>
      <c r="AV39" s="153"/>
      <c r="AW39" s="133"/>
      <c r="AX39" s="135"/>
    </row>
    <row r="40" spans="1:50" s="54" customFormat="1" ht="154.9" customHeight="1" x14ac:dyDescent="0.25">
      <c r="A40" s="358"/>
      <c r="B40" s="418" t="s">
        <v>49</v>
      </c>
      <c r="C40" s="418" t="s">
        <v>50</v>
      </c>
      <c r="D40" s="484" t="s">
        <v>51</v>
      </c>
      <c r="E40" s="484" t="s">
        <v>314</v>
      </c>
      <c r="F40" s="422" t="s">
        <v>110</v>
      </c>
      <c r="G40" s="422" t="s">
        <v>85</v>
      </c>
      <c r="H40" s="422" t="s">
        <v>315</v>
      </c>
      <c r="I40" s="422" t="s">
        <v>111</v>
      </c>
      <c r="J40" s="422" t="s">
        <v>316</v>
      </c>
      <c r="K40" s="455" t="s">
        <v>55</v>
      </c>
      <c r="L40" s="455" t="s">
        <v>86</v>
      </c>
      <c r="M40" s="459" t="s">
        <v>68</v>
      </c>
      <c r="N40" s="422" t="s">
        <v>317</v>
      </c>
      <c r="O40" s="422" t="s">
        <v>318</v>
      </c>
      <c r="P40" s="457" t="s">
        <v>100</v>
      </c>
      <c r="Q40" s="457" t="s">
        <v>100</v>
      </c>
      <c r="R40" s="457" t="s">
        <v>100</v>
      </c>
      <c r="S40" s="459" t="s">
        <v>98</v>
      </c>
      <c r="T40" s="422" t="s">
        <v>99</v>
      </c>
      <c r="U40" s="422" t="s">
        <v>319</v>
      </c>
      <c r="V40" s="457" t="s">
        <v>100</v>
      </c>
      <c r="W40" s="457" t="s">
        <v>100</v>
      </c>
      <c r="X40" s="457" t="s">
        <v>100</v>
      </c>
      <c r="Y40" s="459" t="s">
        <v>65</v>
      </c>
      <c r="Z40" s="457" t="s">
        <v>99</v>
      </c>
      <c r="AA40" s="455" t="s">
        <v>55</v>
      </c>
      <c r="AB40" s="455" t="s">
        <v>86</v>
      </c>
      <c r="AC40" s="461" t="str">
        <f>IF([4]Ficha3!$AP$126="","",[4]Ficha3!$AP$126)</f>
        <v>Moderada</v>
      </c>
      <c r="AD40" s="422" t="s">
        <v>320</v>
      </c>
      <c r="AE40" s="461" t="s">
        <v>43</v>
      </c>
      <c r="AF40" s="133" t="s">
        <v>809</v>
      </c>
      <c r="AG40" s="133" t="s">
        <v>810</v>
      </c>
      <c r="AH40" s="133" t="s">
        <v>811</v>
      </c>
      <c r="AI40" s="162" t="s">
        <v>802</v>
      </c>
      <c r="AJ40" s="162" t="s">
        <v>481</v>
      </c>
      <c r="AK40" s="134" t="s">
        <v>1037</v>
      </c>
      <c r="AL40" s="211">
        <v>1</v>
      </c>
      <c r="AM40" s="118" t="s">
        <v>950</v>
      </c>
      <c r="AN40" s="11" t="s">
        <v>746</v>
      </c>
      <c r="AO40" s="11" t="s">
        <v>746</v>
      </c>
      <c r="AP40" s="11" t="s">
        <v>746</v>
      </c>
      <c r="AQ40" s="11" t="s">
        <v>747</v>
      </c>
      <c r="AR40" s="11" t="s">
        <v>747</v>
      </c>
      <c r="AS40" s="134"/>
      <c r="AT40" s="230"/>
      <c r="AU40" s="194"/>
      <c r="AV40" s="153"/>
      <c r="AW40" s="133"/>
      <c r="AX40" s="135"/>
    </row>
    <row r="41" spans="1:50" s="54" customFormat="1" ht="120" customHeight="1" x14ac:dyDescent="0.25">
      <c r="A41" s="358"/>
      <c r="B41" s="482"/>
      <c r="C41" s="482"/>
      <c r="D41" s="485"/>
      <c r="E41" s="485"/>
      <c r="F41" s="475"/>
      <c r="G41" s="475"/>
      <c r="H41" s="475"/>
      <c r="I41" s="475"/>
      <c r="J41" s="475"/>
      <c r="K41" s="478"/>
      <c r="L41" s="478"/>
      <c r="M41" s="464"/>
      <c r="N41" s="475"/>
      <c r="O41" s="475"/>
      <c r="P41" s="463"/>
      <c r="Q41" s="463"/>
      <c r="R41" s="463"/>
      <c r="S41" s="464"/>
      <c r="T41" s="475"/>
      <c r="U41" s="475"/>
      <c r="V41" s="463"/>
      <c r="W41" s="463"/>
      <c r="X41" s="463"/>
      <c r="Y41" s="464"/>
      <c r="Z41" s="463"/>
      <c r="AA41" s="478"/>
      <c r="AB41" s="478"/>
      <c r="AC41" s="548"/>
      <c r="AD41" s="475"/>
      <c r="AE41" s="548"/>
      <c r="AF41" s="11" t="s">
        <v>813</v>
      </c>
      <c r="AG41" s="11" t="s">
        <v>812</v>
      </c>
      <c r="AH41" s="11" t="s">
        <v>814</v>
      </c>
      <c r="AI41" s="57" t="s">
        <v>815</v>
      </c>
      <c r="AJ41" s="57" t="s">
        <v>491</v>
      </c>
      <c r="AK41" s="134" t="s">
        <v>935</v>
      </c>
      <c r="AL41" s="211">
        <v>1</v>
      </c>
      <c r="AM41" s="174" t="s">
        <v>956</v>
      </c>
      <c r="AN41" s="11" t="s">
        <v>746</v>
      </c>
      <c r="AO41" s="11" t="s">
        <v>746</v>
      </c>
      <c r="AP41" s="11" t="s">
        <v>746</v>
      </c>
      <c r="AQ41" s="11" t="s">
        <v>747</v>
      </c>
      <c r="AR41" s="11" t="s">
        <v>747</v>
      </c>
      <c r="AS41" s="134"/>
      <c r="AT41" s="230"/>
      <c r="AU41" s="194"/>
      <c r="AV41" s="153"/>
      <c r="AW41" s="133"/>
      <c r="AX41" s="135"/>
    </row>
    <row r="42" spans="1:50" s="54" customFormat="1" ht="138" customHeight="1" thickBot="1" x14ac:dyDescent="0.3">
      <c r="A42" s="355"/>
      <c r="B42" s="419"/>
      <c r="C42" s="419"/>
      <c r="D42" s="487"/>
      <c r="E42" s="487"/>
      <c r="F42" s="423"/>
      <c r="G42" s="423"/>
      <c r="H42" s="423"/>
      <c r="I42" s="423"/>
      <c r="J42" s="423"/>
      <c r="K42" s="456"/>
      <c r="L42" s="456"/>
      <c r="M42" s="460"/>
      <c r="N42" s="423"/>
      <c r="O42" s="423"/>
      <c r="P42" s="458"/>
      <c r="Q42" s="458"/>
      <c r="R42" s="458"/>
      <c r="S42" s="460"/>
      <c r="T42" s="423"/>
      <c r="U42" s="423"/>
      <c r="V42" s="458"/>
      <c r="W42" s="458"/>
      <c r="X42" s="458"/>
      <c r="Y42" s="460"/>
      <c r="Z42" s="458"/>
      <c r="AA42" s="456"/>
      <c r="AB42" s="456"/>
      <c r="AC42" s="462"/>
      <c r="AD42" s="423"/>
      <c r="AE42" s="462"/>
      <c r="AF42" s="139" t="s">
        <v>816</v>
      </c>
      <c r="AG42" s="139" t="s">
        <v>817</v>
      </c>
      <c r="AH42" s="139" t="s">
        <v>818</v>
      </c>
      <c r="AI42" s="172" t="s">
        <v>805</v>
      </c>
      <c r="AJ42" s="172" t="s">
        <v>150</v>
      </c>
      <c r="AK42" s="66" t="s">
        <v>1041</v>
      </c>
      <c r="AL42" s="212">
        <v>1</v>
      </c>
      <c r="AM42" s="117" t="s">
        <v>993</v>
      </c>
      <c r="AN42" s="139" t="s">
        <v>81</v>
      </c>
      <c r="AO42" s="139" t="s">
        <v>81</v>
      </c>
      <c r="AP42" s="139" t="s">
        <v>81</v>
      </c>
      <c r="AQ42" s="172" t="s">
        <v>81</v>
      </c>
      <c r="AR42" s="173" t="s">
        <v>81</v>
      </c>
      <c r="AS42" s="58"/>
      <c r="AT42" s="231"/>
      <c r="AU42" s="124"/>
      <c r="AV42" s="93" t="s">
        <v>112</v>
      </c>
      <c r="AW42" s="14" t="s">
        <v>112</v>
      </c>
      <c r="AX42" s="16" t="s">
        <v>112</v>
      </c>
    </row>
    <row r="43" spans="1:50" s="113" customFormat="1" ht="12.95" customHeight="1" thickBot="1" x14ac:dyDescent="0.3">
      <c r="AL43" s="207"/>
      <c r="AT43" s="228"/>
    </row>
    <row r="44" spans="1:50" s="54" customFormat="1" ht="156.75" customHeight="1" x14ac:dyDescent="0.25">
      <c r="A44" s="353" t="s">
        <v>113</v>
      </c>
      <c r="B44" s="488" t="s">
        <v>49</v>
      </c>
      <c r="C44" s="488" t="s">
        <v>114</v>
      </c>
      <c r="D44" s="489" t="s">
        <v>115</v>
      </c>
      <c r="E44" s="489" t="s">
        <v>194</v>
      </c>
      <c r="F44" s="416" t="s">
        <v>321</v>
      </c>
      <c r="G44" s="416" t="s">
        <v>116</v>
      </c>
      <c r="H44" s="416" t="s">
        <v>117</v>
      </c>
      <c r="I44" s="416" t="s">
        <v>118</v>
      </c>
      <c r="J44" s="416" t="s">
        <v>322</v>
      </c>
      <c r="K44" s="453" t="s">
        <v>119</v>
      </c>
      <c r="L44" s="453" t="s">
        <v>67</v>
      </c>
      <c r="M44" s="412" t="s">
        <v>120</v>
      </c>
      <c r="N44" s="416" t="s">
        <v>121</v>
      </c>
      <c r="O44" s="416" t="s">
        <v>323</v>
      </c>
      <c r="P44" s="410" t="s">
        <v>122</v>
      </c>
      <c r="Q44" s="410" t="s">
        <v>123</v>
      </c>
      <c r="R44" s="410" t="s">
        <v>100</v>
      </c>
      <c r="S44" s="412" t="s">
        <v>65</v>
      </c>
      <c r="T44" s="410" t="s">
        <v>99</v>
      </c>
      <c r="U44" s="416" t="s">
        <v>181</v>
      </c>
      <c r="V44" s="410" t="s">
        <v>124</v>
      </c>
      <c r="W44" s="410" t="s">
        <v>125</v>
      </c>
      <c r="X44" s="410" t="s">
        <v>125</v>
      </c>
      <c r="Y44" s="412" t="s">
        <v>65</v>
      </c>
      <c r="Z44" s="410" t="s">
        <v>60</v>
      </c>
      <c r="AA44" s="453" t="s">
        <v>119</v>
      </c>
      <c r="AB44" s="453" t="s">
        <v>86</v>
      </c>
      <c r="AC44" s="414" t="str">
        <f>IF([1]Ficha2!$AP$126="","",[1]Ficha2!$AP$126)</f>
        <v>Alta</v>
      </c>
      <c r="AD44" s="416" t="s">
        <v>126</v>
      </c>
      <c r="AE44" s="414" t="s">
        <v>43</v>
      </c>
      <c r="AF44" s="197" t="s">
        <v>861</v>
      </c>
      <c r="AG44" s="242" t="s">
        <v>843</v>
      </c>
      <c r="AH44" s="242" t="s">
        <v>844</v>
      </c>
      <c r="AI44" s="276" t="s">
        <v>845</v>
      </c>
      <c r="AJ44" s="53" t="s">
        <v>846</v>
      </c>
      <c r="AK44" s="41" t="s">
        <v>957</v>
      </c>
      <c r="AL44" s="251">
        <v>1</v>
      </c>
      <c r="AM44" s="57" t="s">
        <v>1009</v>
      </c>
      <c r="AN44" s="246" t="s">
        <v>828</v>
      </c>
      <c r="AO44" s="242" t="s">
        <v>829</v>
      </c>
      <c r="AP44" s="196" t="s">
        <v>830</v>
      </c>
      <c r="AQ44" s="53" t="s">
        <v>862</v>
      </c>
      <c r="AR44" s="53" t="s">
        <v>831</v>
      </c>
      <c r="AS44" s="41" t="s">
        <v>920</v>
      </c>
      <c r="AT44" s="248">
        <v>1</v>
      </c>
      <c r="AU44" s="174" t="s">
        <v>968</v>
      </c>
      <c r="AV44" s="91" t="s">
        <v>868</v>
      </c>
      <c r="AW44" s="8" t="s">
        <v>819</v>
      </c>
      <c r="AX44" s="10" t="s">
        <v>820</v>
      </c>
    </row>
    <row r="45" spans="1:50" s="54" customFormat="1" ht="151.5" customHeight="1" thickBot="1" x14ac:dyDescent="0.3">
      <c r="A45" s="357"/>
      <c r="B45" s="482"/>
      <c r="C45" s="482"/>
      <c r="D45" s="485"/>
      <c r="E45" s="485"/>
      <c r="F45" s="475"/>
      <c r="G45" s="475"/>
      <c r="H45" s="475"/>
      <c r="I45" s="475"/>
      <c r="J45" s="475"/>
      <c r="K45" s="478"/>
      <c r="L45" s="478"/>
      <c r="M45" s="464"/>
      <c r="N45" s="475"/>
      <c r="O45" s="475"/>
      <c r="P45" s="463"/>
      <c r="Q45" s="463"/>
      <c r="R45" s="463"/>
      <c r="S45" s="464"/>
      <c r="T45" s="463"/>
      <c r="U45" s="475"/>
      <c r="V45" s="463"/>
      <c r="W45" s="463"/>
      <c r="X45" s="463"/>
      <c r="Y45" s="464"/>
      <c r="Z45" s="463"/>
      <c r="AA45" s="478"/>
      <c r="AB45" s="478"/>
      <c r="AC45" s="480"/>
      <c r="AD45" s="475"/>
      <c r="AE45" s="480"/>
      <c r="AF45" s="65" t="s">
        <v>847</v>
      </c>
      <c r="AG45" s="245" t="s">
        <v>849</v>
      </c>
      <c r="AH45" s="245" t="s">
        <v>848</v>
      </c>
      <c r="AI45" s="277" t="s">
        <v>845</v>
      </c>
      <c r="AJ45" s="57" t="s">
        <v>850</v>
      </c>
      <c r="AK45" s="57" t="s">
        <v>917</v>
      </c>
      <c r="AL45" s="251">
        <v>1</v>
      </c>
      <c r="AM45" s="117" t="s">
        <v>1010</v>
      </c>
      <c r="AN45" s="65" t="s">
        <v>832</v>
      </c>
      <c r="AO45" s="245" t="s">
        <v>833</v>
      </c>
      <c r="AP45" s="51" t="s">
        <v>834</v>
      </c>
      <c r="AQ45" s="57" t="s">
        <v>863</v>
      </c>
      <c r="AR45" s="57" t="s">
        <v>835</v>
      </c>
      <c r="AS45" s="57" t="s">
        <v>921</v>
      </c>
      <c r="AT45" s="247">
        <v>1</v>
      </c>
      <c r="AU45" s="174" t="s">
        <v>968</v>
      </c>
      <c r="AV45" s="92" t="s">
        <v>821</v>
      </c>
      <c r="AW45" s="11" t="s">
        <v>822</v>
      </c>
      <c r="AX45" s="13" t="s">
        <v>823</v>
      </c>
    </row>
    <row r="46" spans="1:50" s="54" customFormat="1" ht="129.94999999999999" customHeight="1" x14ac:dyDescent="0.25">
      <c r="A46" s="357"/>
      <c r="B46" s="482"/>
      <c r="C46" s="482"/>
      <c r="D46" s="485"/>
      <c r="E46" s="485"/>
      <c r="F46" s="475"/>
      <c r="G46" s="475"/>
      <c r="H46" s="475"/>
      <c r="I46" s="475"/>
      <c r="J46" s="475"/>
      <c r="K46" s="478"/>
      <c r="L46" s="478"/>
      <c r="M46" s="464"/>
      <c r="N46" s="475"/>
      <c r="O46" s="475"/>
      <c r="P46" s="463"/>
      <c r="Q46" s="463"/>
      <c r="R46" s="463"/>
      <c r="S46" s="464"/>
      <c r="T46" s="463"/>
      <c r="U46" s="475"/>
      <c r="V46" s="463"/>
      <c r="W46" s="463"/>
      <c r="X46" s="463"/>
      <c r="Y46" s="464"/>
      <c r="Z46" s="463"/>
      <c r="AA46" s="478"/>
      <c r="AB46" s="478"/>
      <c r="AC46" s="480"/>
      <c r="AD46" s="475"/>
      <c r="AE46" s="480"/>
      <c r="AF46" s="65" t="s">
        <v>851</v>
      </c>
      <c r="AG46" s="245" t="s">
        <v>852</v>
      </c>
      <c r="AH46" s="245" t="s">
        <v>853</v>
      </c>
      <c r="AI46" s="277" t="s">
        <v>854</v>
      </c>
      <c r="AJ46" s="57" t="s">
        <v>855</v>
      </c>
      <c r="AK46" s="57" t="s">
        <v>918</v>
      </c>
      <c r="AL46" s="241" t="s">
        <v>897</v>
      </c>
      <c r="AM46" s="57" t="s">
        <v>986</v>
      </c>
      <c r="AN46" s="65" t="s">
        <v>836</v>
      </c>
      <c r="AO46" s="245" t="s">
        <v>833</v>
      </c>
      <c r="AP46" s="51" t="s">
        <v>837</v>
      </c>
      <c r="AQ46" s="57" t="s">
        <v>864</v>
      </c>
      <c r="AR46" s="57" t="s">
        <v>838</v>
      </c>
      <c r="AS46" s="57" t="s">
        <v>981</v>
      </c>
      <c r="AT46" s="241" t="s">
        <v>897</v>
      </c>
      <c r="AU46" s="57" t="s">
        <v>1004</v>
      </c>
      <c r="AV46" s="92" t="s">
        <v>869</v>
      </c>
      <c r="AW46" s="11" t="s">
        <v>822</v>
      </c>
      <c r="AX46" s="13" t="s">
        <v>824</v>
      </c>
    </row>
    <row r="47" spans="1:50" s="54" customFormat="1" ht="182.25" customHeight="1" thickBot="1" x14ac:dyDescent="0.3">
      <c r="A47" s="355"/>
      <c r="B47" s="419"/>
      <c r="C47" s="419"/>
      <c r="D47" s="487"/>
      <c r="E47" s="487"/>
      <c r="F47" s="423"/>
      <c r="G47" s="423"/>
      <c r="H47" s="423"/>
      <c r="I47" s="423"/>
      <c r="J47" s="423"/>
      <c r="K47" s="456"/>
      <c r="L47" s="456"/>
      <c r="M47" s="460"/>
      <c r="N47" s="423"/>
      <c r="O47" s="423"/>
      <c r="P47" s="458"/>
      <c r="Q47" s="458"/>
      <c r="R47" s="458"/>
      <c r="S47" s="460"/>
      <c r="T47" s="458"/>
      <c r="U47" s="423"/>
      <c r="V47" s="458"/>
      <c r="W47" s="458"/>
      <c r="X47" s="458"/>
      <c r="Y47" s="460"/>
      <c r="Z47" s="458"/>
      <c r="AA47" s="456"/>
      <c r="AB47" s="456"/>
      <c r="AC47" s="520"/>
      <c r="AD47" s="423"/>
      <c r="AE47" s="520"/>
      <c r="AF47" s="195" t="s">
        <v>856</v>
      </c>
      <c r="AG47" s="243" t="s">
        <v>857</v>
      </c>
      <c r="AH47" s="243" t="s">
        <v>858</v>
      </c>
      <c r="AI47" s="244" t="s">
        <v>859</v>
      </c>
      <c r="AJ47" s="58" t="s">
        <v>860</v>
      </c>
      <c r="AK47" s="58" t="s">
        <v>919</v>
      </c>
      <c r="AL47" s="251">
        <v>1</v>
      </c>
      <c r="AM47" s="57" t="s">
        <v>968</v>
      </c>
      <c r="AN47" s="198" t="s">
        <v>839</v>
      </c>
      <c r="AO47" s="243" t="s">
        <v>840</v>
      </c>
      <c r="AP47" s="138" t="s">
        <v>841</v>
      </c>
      <c r="AQ47" s="244" t="s">
        <v>865</v>
      </c>
      <c r="AR47" s="244" t="s">
        <v>842</v>
      </c>
      <c r="AS47" s="249" t="s">
        <v>922</v>
      </c>
      <c r="AT47" s="250">
        <v>1</v>
      </c>
      <c r="AU47" s="174" t="s">
        <v>968</v>
      </c>
      <c r="AV47" s="93" t="s">
        <v>825</v>
      </c>
      <c r="AW47" s="14" t="s">
        <v>826</v>
      </c>
      <c r="AX47" s="16" t="s">
        <v>827</v>
      </c>
    </row>
    <row r="48" spans="1:50" s="113" customFormat="1" ht="12.95" customHeight="1" thickBot="1" x14ac:dyDescent="0.3">
      <c r="AL48" s="207"/>
      <c r="AT48" s="228"/>
      <c r="AU48" s="297"/>
    </row>
    <row r="49" spans="1:50" s="54" customFormat="1" ht="120" customHeight="1" x14ac:dyDescent="0.25">
      <c r="A49" s="353" t="s">
        <v>127</v>
      </c>
      <c r="B49" s="416" t="s">
        <v>49</v>
      </c>
      <c r="C49" s="416" t="s">
        <v>50</v>
      </c>
      <c r="D49" s="416" t="s">
        <v>128</v>
      </c>
      <c r="E49" s="416" t="s">
        <v>195</v>
      </c>
      <c r="F49" s="416" t="s">
        <v>129</v>
      </c>
      <c r="G49" s="416" t="s">
        <v>130</v>
      </c>
      <c r="H49" s="416" t="s">
        <v>324</v>
      </c>
      <c r="I49" s="416" t="s">
        <v>131</v>
      </c>
      <c r="J49" s="416" t="s">
        <v>325</v>
      </c>
      <c r="K49" s="453" t="s">
        <v>119</v>
      </c>
      <c r="L49" s="453" t="s">
        <v>132</v>
      </c>
      <c r="M49" s="412" t="s">
        <v>57</v>
      </c>
      <c r="N49" s="416" t="s">
        <v>326</v>
      </c>
      <c r="O49" s="416" t="s">
        <v>870</v>
      </c>
      <c r="P49" s="410" t="s">
        <v>133</v>
      </c>
      <c r="Q49" s="410" t="s">
        <v>134</v>
      </c>
      <c r="R49" s="410" t="s">
        <v>133</v>
      </c>
      <c r="S49" s="412" t="s">
        <v>98</v>
      </c>
      <c r="T49" s="410" t="s">
        <v>99</v>
      </c>
      <c r="U49" s="416" t="s">
        <v>327</v>
      </c>
      <c r="V49" s="410" t="s">
        <v>135</v>
      </c>
      <c r="W49" s="410" t="s">
        <v>100</v>
      </c>
      <c r="X49" s="410" t="s">
        <v>135</v>
      </c>
      <c r="Y49" s="412" t="s">
        <v>98</v>
      </c>
      <c r="Z49" s="410" t="s">
        <v>99</v>
      </c>
      <c r="AA49" s="453" t="s">
        <v>119</v>
      </c>
      <c r="AB49" s="453" t="s">
        <v>132</v>
      </c>
      <c r="AC49" s="549" t="s">
        <v>57</v>
      </c>
      <c r="AD49" s="416" t="s">
        <v>328</v>
      </c>
      <c r="AE49" s="549" t="s">
        <v>43</v>
      </c>
      <c r="AF49" s="8" t="s">
        <v>871</v>
      </c>
      <c r="AG49" s="8" t="s">
        <v>872</v>
      </c>
      <c r="AH49" s="8" t="s">
        <v>873</v>
      </c>
      <c r="AI49" s="8" t="s">
        <v>874</v>
      </c>
      <c r="AJ49" s="8" t="s">
        <v>875</v>
      </c>
      <c r="AK49" s="8" t="s">
        <v>923</v>
      </c>
      <c r="AL49" s="209">
        <v>1</v>
      </c>
      <c r="AM49" s="57" t="s">
        <v>966</v>
      </c>
      <c r="AN49" s="8" t="s">
        <v>746</v>
      </c>
      <c r="AO49" s="8" t="s">
        <v>746</v>
      </c>
      <c r="AP49" s="8" t="s">
        <v>746</v>
      </c>
      <c r="AQ49" s="8" t="s">
        <v>747</v>
      </c>
      <c r="AR49" s="8" t="s">
        <v>747</v>
      </c>
      <c r="AS49" s="8"/>
      <c r="AT49" s="232"/>
      <c r="AU49" s="10"/>
      <c r="AV49" s="91" t="s">
        <v>112</v>
      </c>
      <c r="AW49" s="8" t="s">
        <v>112</v>
      </c>
      <c r="AX49" s="10" t="s">
        <v>112</v>
      </c>
    </row>
    <row r="50" spans="1:50" s="54" customFormat="1" ht="120" customHeight="1" x14ac:dyDescent="0.25">
      <c r="A50" s="354"/>
      <c r="B50" s="475"/>
      <c r="C50" s="475"/>
      <c r="D50" s="475"/>
      <c r="E50" s="475"/>
      <c r="F50" s="475"/>
      <c r="G50" s="475"/>
      <c r="H50" s="475"/>
      <c r="I50" s="475"/>
      <c r="J50" s="475"/>
      <c r="K50" s="478"/>
      <c r="L50" s="478"/>
      <c r="M50" s="464"/>
      <c r="N50" s="475"/>
      <c r="O50" s="475"/>
      <c r="P50" s="463"/>
      <c r="Q50" s="463"/>
      <c r="R50" s="463"/>
      <c r="S50" s="464"/>
      <c r="T50" s="463"/>
      <c r="U50" s="475"/>
      <c r="V50" s="463"/>
      <c r="W50" s="463"/>
      <c r="X50" s="463"/>
      <c r="Y50" s="464"/>
      <c r="Z50" s="463"/>
      <c r="AA50" s="478"/>
      <c r="AB50" s="478"/>
      <c r="AC50" s="527"/>
      <c r="AD50" s="475"/>
      <c r="AE50" s="527"/>
      <c r="AF50" s="11" t="s">
        <v>876</v>
      </c>
      <c r="AG50" s="11" t="s">
        <v>877</v>
      </c>
      <c r="AH50" s="11" t="s">
        <v>878</v>
      </c>
      <c r="AI50" s="11" t="s">
        <v>879</v>
      </c>
      <c r="AJ50" s="11" t="s">
        <v>875</v>
      </c>
      <c r="AK50" s="11" t="s">
        <v>924</v>
      </c>
      <c r="AL50" s="208">
        <v>1</v>
      </c>
      <c r="AM50" s="57" t="s">
        <v>956</v>
      </c>
      <c r="AN50" s="11" t="s">
        <v>746</v>
      </c>
      <c r="AO50" s="11" t="s">
        <v>746</v>
      </c>
      <c r="AP50" s="11" t="s">
        <v>746</v>
      </c>
      <c r="AQ50" s="11" t="s">
        <v>747</v>
      </c>
      <c r="AR50" s="11" t="s">
        <v>747</v>
      </c>
      <c r="AS50" s="11"/>
      <c r="AT50" s="229"/>
      <c r="AU50" s="13"/>
      <c r="AV50" s="92"/>
      <c r="AW50" s="11"/>
      <c r="AX50" s="13"/>
    </row>
    <row r="51" spans="1:50" s="54" customFormat="1" ht="120" customHeight="1" x14ac:dyDescent="0.25">
      <c r="A51" s="354"/>
      <c r="B51" s="475"/>
      <c r="C51" s="475"/>
      <c r="D51" s="475"/>
      <c r="E51" s="475"/>
      <c r="F51" s="475"/>
      <c r="G51" s="475"/>
      <c r="H51" s="475"/>
      <c r="I51" s="475"/>
      <c r="J51" s="475"/>
      <c r="K51" s="478"/>
      <c r="L51" s="478"/>
      <c r="M51" s="464"/>
      <c r="N51" s="475"/>
      <c r="O51" s="475"/>
      <c r="P51" s="463"/>
      <c r="Q51" s="463"/>
      <c r="R51" s="463"/>
      <c r="S51" s="464"/>
      <c r="T51" s="463"/>
      <c r="U51" s="475"/>
      <c r="V51" s="463"/>
      <c r="W51" s="463"/>
      <c r="X51" s="463"/>
      <c r="Y51" s="464"/>
      <c r="Z51" s="463"/>
      <c r="AA51" s="478"/>
      <c r="AB51" s="478"/>
      <c r="AC51" s="527"/>
      <c r="AD51" s="475"/>
      <c r="AE51" s="527"/>
      <c r="AF51" s="11" t="s">
        <v>880</v>
      </c>
      <c r="AG51" s="11" t="s">
        <v>881</v>
      </c>
      <c r="AH51" s="11" t="s">
        <v>882</v>
      </c>
      <c r="AI51" s="11" t="s">
        <v>879</v>
      </c>
      <c r="AJ51" s="11" t="s">
        <v>855</v>
      </c>
      <c r="AK51" s="11" t="s">
        <v>925</v>
      </c>
      <c r="AL51" s="208">
        <v>0.6</v>
      </c>
      <c r="AM51" s="57" t="s">
        <v>968</v>
      </c>
      <c r="AN51" s="11" t="s">
        <v>746</v>
      </c>
      <c r="AO51" s="11" t="s">
        <v>746</v>
      </c>
      <c r="AP51" s="11" t="s">
        <v>746</v>
      </c>
      <c r="AQ51" s="11" t="s">
        <v>747</v>
      </c>
      <c r="AR51" s="11" t="s">
        <v>747</v>
      </c>
      <c r="AS51" s="11"/>
      <c r="AT51" s="229"/>
      <c r="AU51" s="13"/>
      <c r="AV51" s="92"/>
      <c r="AW51" s="11"/>
      <c r="AX51" s="13"/>
    </row>
    <row r="52" spans="1:50" s="54" customFormat="1" ht="120" customHeight="1" x14ac:dyDescent="0.25">
      <c r="A52" s="354"/>
      <c r="B52" s="417"/>
      <c r="C52" s="417"/>
      <c r="D52" s="417"/>
      <c r="E52" s="417"/>
      <c r="F52" s="417"/>
      <c r="G52" s="417"/>
      <c r="H52" s="417"/>
      <c r="I52" s="417"/>
      <c r="J52" s="417"/>
      <c r="K52" s="454"/>
      <c r="L52" s="454"/>
      <c r="M52" s="413"/>
      <c r="N52" s="417"/>
      <c r="O52" s="417"/>
      <c r="P52" s="411"/>
      <c r="Q52" s="411"/>
      <c r="R52" s="411"/>
      <c r="S52" s="413"/>
      <c r="T52" s="411"/>
      <c r="U52" s="417"/>
      <c r="V52" s="411"/>
      <c r="W52" s="411"/>
      <c r="X52" s="411"/>
      <c r="Y52" s="413"/>
      <c r="Z52" s="411"/>
      <c r="AA52" s="454"/>
      <c r="AB52" s="454"/>
      <c r="AC52" s="528"/>
      <c r="AD52" s="417"/>
      <c r="AE52" s="528"/>
      <c r="AF52" s="11" t="s">
        <v>883</v>
      </c>
      <c r="AG52" s="11" t="s">
        <v>884</v>
      </c>
      <c r="AH52" s="11" t="s">
        <v>885</v>
      </c>
      <c r="AI52" s="11" t="s">
        <v>886</v>
      </c>
      <c r="AJ52" s="11" t="s">
        <v>887</v>
      </c>
      <c r="AK52" s="11" t="s">
        <v>926</v>
      </c>
      <c r="AL52" s="208" t="s">
        <v>897</v>
      </c>
      <c r="AM52" s="57" t="s">
        <v>958</v>
      </c>
      <c r="AN52" s="11" t="s">
        <v>746</v>
      </c>
      <c r="AO52" s="11" t="s">
        <v>746</v>
      </c>
      <c r="AP52" s="11" t="s">
        <v>746</v>
      </c>
      <c r="AQ52" s="11" t="s">
        <v>747</v>
      </c>
      <c r="AR52" s="11" t="s">
        <v>747</v>
      </c>
      <c r="AS52" s="11"/>
      <c r="AT52" s="229"/>
      <c r="AU52" s="13"/>
      <c r="AV52" s="92"/>
      <c r="AW52" s="11"/>
      <c r="AX52" s="13"/>
    </row>
    <row r="53" spans="1:50" s="54" customFormat="1" ht="408.95" customHeight="1" thickBot="1" x14ac:dyDescent="0.3">
      <c r="A53" s="355"/>
      <c r="B53" s="14" t="s">
        <v>49</v>
      </c>
      <c r="C53" s="14" t="s">
        <v>50</v>
      </c>
      <c r="D53" s="14" t="s">
        <v>128</v>
      </c>
      <c r="E53" s="14" t="s">
        <v>196</v>
      </c>
      <c r="F53" s="14" t="s">
        <v>110</v>
      </c>
      <c r="G53" s="14" t="s">
        <v>136</v>
      </c>
      <c r="H53" s="14" t="s">
        <v>329</v>
      </c>
      <c r="I53" s="14" t="s">
        <v>137</v>
      </c>
      <c r="J53" s="61" t="s">
        <v>888</v>
      </c>
      <c r="K53" s="15" t="s">
        <v>119</v>
      </c>
      <c r="L53" s="15" t="s">
        <v>132</v>
      </c>
      <c r="M53" s="109" t="s">
        <v>57</v>
      </c>
      <c r="N53" s="14" t="s">
        <v>101</v>
      </c>
      <c r="O53" s="61" t="s">
        <v>330</v>
      </c>
      <c r="P53" s="15" t="s">
        <v>138</v>
      </c>
      <c r="Q53" s="15" t="s">
        <v>138</v>
      </c>
      <c r="R53" s="15" t="s">
        <v>138</v>
      </c>
      <c r="S53" s="109" t="s">
        <v>59</v>
      </c>
      <c r="T53" s="15" t="s">
        <v>60</v>
      </c>
      <c r="U53" s="14" t="s">
        <v>331</v>
      </c>
      <c r="V53" s="15" t="s">
        <v>88</v>
      </c>
      <c r="W53" s="15" t="s">
        <v>88</v>
      </c>
      <c r="X53" s="15" t="s">
        <v>88</v>
      </c>
      <c r="Y53" s="109" t="s">
        <v>59</v>
      </c>
      <c r="Z53" s="15" t="s">
        <v>60</v>
      </c>
      <c r="AA53" s="29" t="s">
        <v>139</v>
      </c>
      <c r="AB53" s="29" t="s">
        <v>67</v>
      </c>
      <c r="AC53" s="38" t="str">
        <f>IF([4]Ficha3!$AP$126="","",[4]Ficha3!$AP$126)</f>
        <v>Moderada</v>
      </c>
      <c r="AD53" s="14" t="s">
        <v>332</v>
      </c>
      <c r="AE53" s="38" t="s">
        <v>43</v>
      </c>
      <c r="AF53" s="14" t="s">
        <v>333</v>
      </c>
      <c r="AG53" s="14" t="s">
        <v>157</v>
      </c>
      <c r="AH53" s="14" t="s">
        <v>182</v>
      </c>
      <c r="AI53" s="14" t="s">
        <v>183</v>
      </c>
      <c r="AJ53" s="14" t="s">
        <v>184</v>
      </c>
      <c r="AK53" s="52" t="s">
        <v>926</v>
      </c>
      <c r="AL53" s="212" t="s">
        <v>897</v>
      </c>
      <c r="AM53" s="295" t="s">
        <v>958</v>
      </c>
      <c r="AN53" s="52" t="s">
        <v>334</v>
      </c>
      <c r="AO53" s="52" t="s">
        <v>185</v>
      </c>
      <c r="AP53" s="52" t="s">
        <v>186</v>
      </c>
      <c r="AQ53" s="62" t="s">
        <v>889</v>
      </c>
      <c r="AR53" s="96" t="s">
        <v>890</v>
      </c>
      <c r="AS53" s="52" t="s">
        <v>927</v>
      </c>
      <c r="AT53" s="231">
        <v>1</v>
      </c>
      <c r="AU53" s="174" t="s">
        <v>968</v>
      </c>
      <c r="AV53" s="93" t="s">
        <v>112</v>
      </c>
      <c r="AW53" s="14" t="s">
        <v>112</v>
      </c>
      <c r="AX53" s="16" t="s">
        <v>112</v>
      </c>
    </row>
    <row r="54" spans="1:50" s="113" customFormat="1" ht="12.95" customHeight="1" thickBot="1" x14ac:dyDescent="0.3">
      <c r="AL54" s="207"/>
      <c r="AM54" s="297"/>
      <c r="AT54" s="228"/>
      <c r="AU54" s="297"/>
    </row>
    <row r="55" spans="1:50" s="54" customFormat="1" ht="156.75" customHeight="1" x14ac:dyDescent="0.25">
      <c r="A55" s="353" t="s">
        <v>47</v>
      </c>
      <c r="B55" s="488" t="str">
        <f>IF([5]Ficha1!$V$13="","",[5]Ficha1!$V$13)</f>
        <v xml:space="preserve">Riesgo de Gestión </v>
      </c>
      <c r="C55" s="488" t="str">
        <f>IF([5]Ficha1!$AY$24="","",[5]Ficha1!$AY$24)</f>
        <v>Operativo</v>
      </c>
      <c r="D55" s="489" t="s">
        <v>83</v>
      </c>
      <c r="E55" s="489" t="s">
        <v>197</v>
      </c>
      <c r="F55" s="416" t="str">
        <f>CONCATENATE(IF([5]Ficha1!$D$29="","",[5]Ficha1!$D$29),"
",IF([5]Ficha1!$D$30="","",[5]Ficha1!$D$30),"
",IF([5]Ficha1!$D$31="","",[5]Ficha1!$D$31),"
",IF([5]Ficha1!$D$32="","",[5]Ficha1!$D$32),"
",IF([5]Ficha1!$D$33="","",[5]Ficha1!$D$33),"
",IF([5]Ficha1!$D$34="","",[5]Ficha1!$D$34))</f>
        <v xml:space="preserve">--- Todos los Trámites y Procedimientos Administrativos
</v>
      </c>
      <c r="G55" s="416" t="str">
        <f>IF([5]Ficha1!$AD$29="","",[5]Ficha1!$AD$29)</f>
        <v>Todos los procesos en el Sistema Integrado de Gestión</v>
      </c>
      <c r="H55" s="416"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v>
      </c>
      <c r="I55" s="416" t="str">
        <f>CONCATENATE(IF([5]Ficha1!$J$51="","",[5]Ficha1!$J$51),"
",IF([5]Ficha1!$J$52="","",[5]Ficha1!$J$52),"
",IF([5]Ficha1!$J$53="","",[5]Ficha1!$J$53),"
",IF([5]Ficha1!$J$54="","",[5]Ficha1!$J$54),"
",IF([5]Ficha1!$J$55="","",[5]Ficha1!$J$55),"
",IF([5]Ficha1!$J$56="","",[5]Ficha1!$J$56),"
",IF([5]Ficha1!$J$57="","",[5]Ficha1!$J$57),"
",IF([5]Ficha1!$J$58="","",[5]Ficha1!$J$58),"
",IF([5]Ficha1!$J$59="","",[5]Ficha1!$J$59),"
",IF([5]Ficha1!$J$60="","",[5]Ficha1!$J$60))</f>
        <v xml:space="preserve">Cambio Normativo.
Emergencia sanitaria por COVID-19
Situaciones emocionales externas que afecten el buen desarrollo de las tareas asignadas a cada uno de los colaboradores.
</v>
      </c>
      <c r="J55" s="540" t="s">
        <v>335</v>
      </c>
      <c r="K55" s="453" t="str">
        <f>IF([5]Ficha1!$J$72="","",[5]Ficha1!$J$72)</f>
        <v>Probable (4)</v>
      </c>
      <c r="L55" s="453" t="str">
        <f>IF([5]Ficha1!$J$79="","",[5]Ficha1!$J$79)</f>
        <v>Menor (2)</v>
      </c>
      <c r="M55" s="412" t="str">
        <f>IF([5]Ficha1!$AP$68="","",[5]Ficha1!$AP$68)</f>
        <v>Alta</v>
      </c>
      <c r="N55" s="416"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416" t="str">
        <f>CONCATENATE(IF([5]Ficha1!$D$87="","",[5]Ficha1!$D$87),"
",IF([5]Ficha1!$D$88="","",[5]Ficha1!$D$88),"
",IF([5]Ficha1!$D$89="","",[5]Ficha1!$D$89),"
",IF([5]Ficha1!$D$90="","",[5]Ficha1!$D$90),"
",IF([5]Ficha1!$D$91="","",[5]Ficha1!$D$91),"
",IF([5]Ficha1!$D$92="","",[5]Ficha1!$D$92),"
",IF([5]Ficha1!$D$93="","",[5]Ficha1!$D$93),"
",IF([5]Ficha1!$D$94="","",[5]Ficha1!$D$94),"
",IF([5]Ficha1!$D$95="","",[5]Ficha1!$D$95),"
",IF([5]Ficha1!$D$96="","",[5]Ficha1!$D$96))</f>
        <v xml:space="preserve">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v>
      </c>
      <c r="P55" s="410"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410"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410"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412" t="str">
        <f>IF([5]Ficha1!$AW$87="","",[5]Ficha1!$AW$87)</f>
        <v>Débil</v>
      </c>
      <c r="T55" s="410" t="str">
        <f>IF([5]Ficha1!$AZ$87="","",[5]Ficha1!$AZ$87)</f>
        <v>No disminuye</v>
      </c>
      <c r="U55" s="416" t="str">
        <f>CONCATENATE(IF([5]Ficha1!$D$102="","",[5]Ficha1!$D$102),"
",IF([5]Ficha1!$D$103="","",[5]Ficha1!$D$103),"
",IF([5]Ficha1!$D$104="","",[5]Ficha1!$D$104),"
",IF([5]Ficha1!$D$105="","",[5]Ficha1!$D$105),"
",IF([5]Ficha1!$D$106="","",[5]Ficha1!$D$106),"
",IF([5]Ficha1!$D$107="","",[5]Ficha1!$D$107),"
",IF([5]Ficha1!$D$108="","",[5]Ficha1!$D$108),"
",IF([5]Ficha1!$D$109="","",[5]Ficha1!$D$109),"
",IF([5]Ficha1!$D$110="","",[5]Ficha1!$D$110),"
",IF([5]Ficha1!$D$111="","",[5]Ficha1!$D$111))</f>
        <v xml:space="preserve">Verificar y/o rectificar que los documentos y el contenido de la información, concernientes a la vinculación de personal de planta.
Inspección a los archivos en custodia de Gestión de Talento Humano.
</v>
      </c>
      <c r="V55" s="410"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410"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410"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412" t="str">
        <f>IF([5]Ficha1!$AW$102="","",[5]Ficha1!$AW$102)</f>
        <v>Moderado</v>
      </c>
      <c r="Z55" s="410" t="str">
        <f>IF([5]Ficha1!$AZ$102="","",[5]Ficha1!$AZ$102)</f>
        <v>No disminuye</v>
      </c>
      <c r="AA55" s="453" t="str">
        <f>IF([5]Ficha1!$J$127="","",[5]Ficha1!$J$127)</f>
        <v>Probable (4)</v>
      </c>
      <c r="AB55" s="453" t="str">
        <f>IF([5]Ficha1!$J$134="","",[5]Ficha1!$J$134)</f>
        <v>Menor (2)</v>
      </c>
      <c r="AC55" s="531" t="str">
        <f>IF([5]Ficha1!$AP$126="","",[5]Ficha1!$AP$126)</f>
        <v>Alta</v>
      </c>
      <c r="AD55" s="416"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531" t="s">
        <v>43</v>
      </c>
      <c r="AF55" s="42" t="s">
        <v>698</v>
      </c>
      <c r="AG55" s="42" t="s">
        <v>699</v>
      </c>
      <c r="AH55" s="42" t="s">
        <v>700</v>
      </c>
      <c r="AI55" s="53" t="s">
        <v>701</v>
      </c>
      <c r="AJ55" s="53" t="s">
        <v>703</v>
      </c>
      <c r="AK55" s="41" t="s">
        <v>960</v>
      </c>
      <c r="AL55" s="209">
        <v>1</v>
      </c>
      <c r="AM55" s="118" t="s">
        <v>994</v>
      </c>
      <c r="AN55" s="8" t="s">
        <v>694</v>
      </c>
      <c r="AO55" s="8" t="s">
        <v>695</v>
      </c>
      <c r="AP55" s="8" t="s">
        <v>696</v>
      </c>
      <c r="AQ55" s="41" t="s">
        <v>697</v>
      </c>
      <c r="AR55" s="94" t="s">
        <v>480</v>
      </c>
      <c r="AS55" s="41" t="s">
        <v>928</v>
      </c>
      <c r="AT55" s="232">
        <v>0.5</v>
      </c>
      <c r="AU55" s="122" t="s">
        <v>1003</v>
      </c>
      <c r="AV55" s="493" t="s">
        <v>414</v>
      </c>
      <c r="AW55" s="416" t="s">
        <v>415</v>
      </c>
      <c r="AX55" s="492" t="s">
        <v>416</v>
      </c>
    </row>
    <row r="56" spans="1:50" s="54" customFormat="1" ht="129.94999999999999" customHeight="1" x14ac:dyDescent="0.25">
      <c r="A56" s="354"/>
      <c r="B56" s="482"/>
      <c r="C56" s="482"/>
      <c r="D56" s="485"/>
      <c r="E56" s="485"/>
      <c r="F56" s="475"/>
      <c r="G56" s="475"/>
      <c r="H56" s="475"/>
      <c r="I56" s="475"/>
      <c r="J56" s="536"/>
      <c r="K56" s="478"/>
      <c r="L56" s="478"/>
      <c r="M56" s="464"/>
      <c r="N56" s="475"/>
      <c r="O56" s="475"/>
      <c r="P56" s="463"/>
      <c r="Q56" s="463"/>
      <c r="R56" s="463"/>
      <c r="S56" s="464"/>
      <c r="T56" s="463"/>
      <c r="U56" s="475"/>
      <c r="V56" s="463"/>
      <c r="W56" s="463"/>
      <c r="X56" s="463"/>
      <c r="Y56" s="464"/>
      <c r="Z56" s="463"/>
      <c r="AA56" s="478"/>
      <c r="AB56" s="478"/>
      <c r="AC56" s="481"/>
      <c r="AD56" s="475"/>
      <c r="AE56" s="481"/>
      <c r="AF56" s="11" t="s">
        <v>704</v>
      </c>
      <c r="AG56" s="11" t="s">
        <v>705</v>
      </c>
      <c r="AH56" s="11" t="s">
        <v>706</v>
      </c>
      <c r="AI56" s="57" t="s">
        <v>707</v>
      </c>
      <c r="AJ56" s="57" t="s">
        <v>708</v>
      </c>
      <c r="AK56" s="57" t="s">
        <v>959</v>
      </c>
      <c r="AL56" s="208">
        <v>0.9</v>
      </c>
      <c r="AM56" s="57" t="s">
        <v>991</v>
      </c>
      <c r="AN56" s="145"/>
      <c r="AO56" s="145"/>
      <c r="AP56" s="145"/>
      <c r="AQ56" s="166"/>
      <c r="AR56" s="168"/>
      <c r="AS56" s="166"/>
      <c r="AT56" s="234"/>
      <c r="AU56" s="169"/>
      <c r="AV56" s="473"/>
      <c r="AW56" s="475"/>
      <c r="AX56" s="476"/>
    </row>
    <row r="57" spans="1:50" s="54" customFormat="1" ht="162.75" customHeight="1" x14ac:dyDescent="0.25">
      <c r="A57" s="354"/>
      <c r="B57" s="483"/>
      <c r="C57" s="483"/>
      <c r="D57" s="486"/>
      <c r="E57" s="486"/>
      <c r="F57" s="417"/>
      <c r="G57" s="417"/>
      <c r="H57" s="417"/>
      <c r="I57" s="417"/>
      <c r="J57" s="537"/>
      <c r="K57" s="454"/>
      <c r="L57" s="454"/>
      <c r="M57" s="413"/>
      <c r="N57" s="417"/>
      <c r="O57" s="417"/>
      <c r="P57" s="411"/>
      <c r="Q57" s="411"/>
      <c r="R57" s="411"/>
      <c r="S57" s="413"/>
      <c r="T57" s="411"/>
      <c r="U57" s="417"/>
      <c r="V57" s="411"/>
      <c r="W57" s="411"/>
      <c r="X57" s="411"/>
      <c r="Y57" s="413"/>
      <c r="Z57" s="411"/>
      <c r="AA57" s="454"/>
      <c r="AB57" s="454"/>
      <c r="AC57" s="481"/>
      <c r="AD57" s="417"/>
      <c r="AE57" s="481"/>
      <c r="AF57" s="129" t="s">
        <v>709</v>
      </c>
      <c r="AG57" s="129" t="s">
        <v>710</v>
      </c>
      <c r="AH57" s="129" t="s">
        <v>711</v>
      </c>
      <c r="AI57" s="142" t="s">
        <v>678</v>
      </c>
      <c r="AJ57" s="142" t="s">
        <v>712</v>
      </c>
      <c r="AK57" s="57" t="s">
        <v>961</v>
      </c>
      <c r="AL57" s="208">
        <v>0.9</v>
      </c>
      <c r="AM57" s="57" t="s">
        <v>995</v>
      </c>
      <c r="AN57" s="11" t="s">
        <v>691</v>
      </c>
      <c r="AO57" s="11" t="s">
        <v>693</v>
      </c>
      <c r="AP57" s="11" t="s">
        <v>692</v>
      </c>
      <c r="AQ57" s="57" t="s">
        <v>485</v>
      </c>
      <c r="AR57" s="57" t="s">
        <v>150</v>
      </c>
      <c r="AS57" s="277" t="s">
        <v>929</v>
      </c>
      <c r="AT57" s="229">
        <v>0.5</v>
      </c>
      <c r="AU57" s="285" t="s">
        <v>1002</v>
      </c>
      <c r="AV57" s="474"/>
      <c r="AW57" s="417"/>
      <c r="AX57" s="477"/>
    </row>
    <row r="58" spans="1:50" s="54" customFormat="1" ht="129.94999999999999" customHeight="1" x14ac:dyDescent="0.25">
      <c r="A58" s="354"/>
      <c r="B58" s="482" t="str">
        <f>IF([5]Ficha2!$V$13="","",[5]Ficha2!$V$13)</f>
        <v xml:space="preserve">Riesgo de Gestión </v>
      </c>
      <c r="C58" s="482" t="str">
        <f>IF([5]Ficha2!$AY$24="","",[5]Ficha2!$AY$24)</f>
        <v>Operativo</v>
      </c>
      <c r="D58" s="485" t="s">
        <v>156</v>
      </c>
      <c r="E58" s="485" t="s">
        <v>198</v>
      </c>
      <c r="F58" s="475" t="str">
        <f>CONCATENATE(IF([5]Ficha2!$D$29="","",[5]Ficha2!$D$29),"
",IF([5]Ficha2!$D$30="","",[5]Ficha2!$D$30),"
",IF([5]Ficha2!$D$31="","",[5]Ficha2!$D$31),"
",IF([5]Ficha2!$D$32="","",[5]Ficha2!$D$32),"
",IF([5]Ficha2!$D$33="","",[5]Ficha2!$D$33),"
",IF([5]Ficha2!$D$34="","",[5]Ficha2!$D$34))</f>
        <v xml:space="preserve">--- Todos los Procedimientos Administrativos
</v>
      </c>
      <c r="G58" s="475" t="str">
        <f>IF([5]Ficha2!$AD$29="","",[5]Ficha2!$AD$29)</f>
        <v>Todos los procesos en el Sistema Integrado de Gestión</v>
      </c>
      <c r="H58" s="475" t="str">
        <f>CONCATENATE(IF([5]Ficha2!$J$39="","",[5]Ficha2!$J$39),"
",IF([5]Ficha2!$J$40="","",[5]Ficha2!$J$40),"
",IF([5]Ficha2!$J$41="","",[5]Ficha2!$J$41),"
",IF([5]Ficha2!$J$42="","",[5]Ficha2!$J$42),"
",IF([5]Ficha2!$J$43="","",[5]Ficha2!$J$43),"
",IF([5]Ficha2!$J$44="","",[5]Ficha2!$J$44),"
",IF([5]Ficha2!$J$45="","",[5]Ficha2!$J$45),"
",IF([5]Ficha2!$J$46="","",[5]Ficha2!$J$46),"
",IF([5]Ficha2!$J$47="","",[5]Ficha2!$J$47),"
",IF([5]Ficha2!$J$48="","",[5]Ficha2!$J$48))</f>
        <v xml:space="preserve">Presupuesto insuficiente para dar cumplimiento al objetivo del proceso Gestión de Talento Humano. 
Inexistencia de un sofware para manejar de manera integral toda la información del Talento Humano. 
</v>
      </c>
      <c r="I58" s="475" t="str">
        <f>CONCATENATE(IF([5]Ficha2!$J$51="","",[5]Ficha2!$J$51),"
",IF([5]Ficha2!$J$52="","",[5]Ficha2!$J$52),"
",IF([5]Ficha2!$J$53="","",[5]Ficha2!$J$53),"
",IF([5]Ficha2!$J$54="","",[5]Ficha2!$J$54),"
",IF([5]Ficha2!$J$55="","",[5]Ficha2!$J$55),"
",IF([5]Ficha2!$J$56="","",[5]Ficha2!$J$56),"
",IF([5]Ficha2!$J$57="","",[5]Ficha2!$J$57),"
",IF([5]Ficha2!$J$58="","",[5]Ficha2!$J$58),"
",IF([5]Ficha2!$J$59="","",[5]Ficha2!$J$59),"
",IF([5]Ficha2!$J$60="","",[5]Ficha2!$J$60))</f>
        <v xml:space="preserve">Emergencia sanitaria por COVID-19
Situaciones emocionales externas que afecten el buen desarrollo de las tareas asignadas a cada uno de los colaboradores.
Cambio Normativo.
</v>
      </c>
      <c r="J58" s="475"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v>
      </c>
      <c r="K58" s="478" t="str">
        <f>IF([5]Ficha2!$J$72="","",[5]Ficha2!$J$72)</f>
        <v>Probable (4)</v>
      </c>
      <c r="L58" s="478" t="str">
        <f>IF([5]Ficha2!$J$79="","",[5]Ficha2!$J$79)</f>
        <v>Menor (2)</v>
      </c>
      <c r="M58" s="464" t="str">
        <f>IF([5]Ficha2!$AP$68="","",[5]Ficha2!$AP$68)</f>
        <v>Alta</v>
      </c>
      <c r="N58" s="475"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475" t="str">
        <f>CONCATENATE(IF([5]Ficha2!$D$87="","",[5]Ficha2!$D$87),"
",IF([5]Ficha2!$D$88="","",[5]Ficha2!$D$88),"
",IF([5]Ficha2!$D$89="","",[5]Ficha2!$D$89),"
",IF([5]Ficha2!$D$90="","",[5]Ficha2!$D$90),"
",IF([5]Ficha2!$D$91="","",[5]Ficha2!$D$91),"
",IF([5]Ficha2!$D$92="","",[5]Ficha2!$D$92),"
",IF([5]Ficha2!$D$93="","",[5]Ficha2!$D$93),"
",IF([5]Ficha2!$D$94="","",[5]Ficha2!$D$94),"
",IF([5]Ficha2!$D$95="","",[5]Ficha2!$D$95),"
",IF([5]Ficha2!$D$96="","",[5]Ficha2!$D$96))</f>
        <v xml:space="preserve">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v>
      </c>
      <c r="P58" s="463"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463"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463"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464" t="str">
        <f>IF([5]Ficha2!$AW$87="","",[5]Ficha2!$AW$87)</f>
        <v>Moderado</v>
      </c>
      <c r="T58" s="463" t="str">
        <f>IF([5]Ficha2!$AZ$87="","",[5]Ficha2!$AZ$87)</f>
        <v>No disminuye</v>
      </c>
      <c r="U58" s="422" t="s">
        <v>713</v>
      </c>
      <c r="V58" s="463"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463"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463"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464" t="str">
        <f>IF([5]Ficha2!$AW$102="","",[5]Ficha2!$AW$102)</f>
        <v>Moderado</v>
      </c>
      <c r="Z58" s="463" t="str">
        <f>IF([5]Ficha2!$AZ$102="","",[5]Ficha2!$AZ$102)</f>
        <v>No disminuye</v>
      </c>
      <c r="AA58" s="478" t="str">
        <f>IF([5]Ficha2!$J$127="","",[5]Ficha2!$J$127)</f>
        <v>Probable (4)</v>
      </c>
      <c r="AB58" s="478" t="str">
        <f>IF([5]Ficha2!$J$134="","",[5]Ficha2!$J$134)</f>
        <v>Menor (2)</v>
      </c>
      <c r="AC58" s="480" t="str">
        <f>IF([5]Ficha2!$AP$126="","",[5]Ficha2!$AP$126)</f>
        <v>Alta</v>
      </c>
      <c r="AD58" s="422" t="str">
        <f>IF([5]Ficha2!$AP$130="","",[5]Ficha2!$AP$130)</f>
        <v>Despues de la implementacion de controles el riesgo sigue en una zona de ubicación Alta, para ello se deben establecer acciones preventivas y dectectivas efectivas para asi reducir el riesgo y evitar su materializacion.</v>
      </c>
      <c r="AE58" s="480" t="s">
        <v>43</v>
      </c>
      <c r="AF58" s="11" t="s">
        <v>679</v>
      </c>
      <c r="AG58" s="11" t="s">
        <v>680</v>
      </c>
      <c r="AH58" s="11" t="s">
        <v>681</v>
      </c>
      <c r="AI58" s="57" t="s">
        <v>682</v>
      </c>
      <c r="AJ58" s="57" t="s">
        <v>683</v>
      </c>
      <c r="AK58" s="57" t="s">
        <v>962</v>
      </c>
      <c r="AL58" s="208">
        <v>1</v>
      </c>
      <c r="AM58" s="57" t="s">
        <v>992</v>
      </c>
      <c r="AN58" s="11" t="s">
        <v>689</v>
      </c>
      <c r="AO58" s="11" t="s">
        <v>684</v>
      </c>
      <c r="AP58" s="11" t="s">
        <v>685</v>
      </c>
      <c r="AQ58" s="57" t="s">
        <v>690</v>
      </c>
      <c r="AR58" s="57" t="s">
        <v>472</v>
      </c>
      <c r="AS58" s="57" t="s">
        <v>930</v>
      </c>
      <c r="AT58" s="229">
        <v>1</v>
      </c>
      <c r="AU58" s="203" t="s">
        <v>992</v>
      </c>
      <c r="AV58" s="445" t="s">
        <v>417</v>
      </c>
      <c r="AW58" s="422" t="s">
        <v>418</v>
      </c>
      <c r="AX58" s="443" t="s">
        <v>419</v>
      </c>
    </row>
    <row r="59" spans="1:50" s="54" customFormat="1" ht="129.94999999999999" customHeight="1" thickBot="1" x14ac:dyDescent="0.3">
      <c r="A59" s="355"/>
      <c r="B59" s="419"/>
      <c r="C59" s="419"/>
      <c r="D59" s="487"/>
      <c r="E59" s="487"/>
      <c r="F59" s="423"/>
      <c r="G59" s="423"/>
      <c r="H59" s="423"/>
      <c r="I59" s="423"/>
      <c r="J59" s="423"/>
      <c r="K59" s="456"/>
      <c r="L59" s="456"/>
      <c r="M59" s="460"/>
      <c r="N59" s="423"/>
      <c r="O59" s="423"/>
      <c r="P59" s="458"/>
      <c r="Q59" s="458"/>
      <c r="R59" s="458"/>
      <c r="S59" s="460"/>
      <c r="T59" s="458"/>
      <c r="U59" s="423"/>
      <c r="V59" s="458"/>
      <c r="W59" s="458"/>
      <c r="X59" s="458"/>
      <c r="Y59" s="460"/>
      <c r="Z59" s="458"/>
      <c r="AA59" s="456"/>
      <c r="AB59" s="456"/>
      <c r="AC59" s="520"/>
      <c r="AD59" s="423"/>
      <c r="AE59" s="520"/>
      <c r="AF59" s="139" t="s">
        <v>675</v>
      </c>
      <c r="AG59" s="139" t="s">
        <v>676</v>
      </c>
      <c r="AH59" s="139" t="s">
        <v>677</v>
      </c>
      <c r="AI59" s="172" t="s">
        <v>678</v>
      </c>
      <c r="AJ59" s="172" t="s">
        <v>604</v>
      </c>
      <c r="AK59" s="58" t="s">
        <v>963</v>
      </c>
      <c r="AL59" s="212">
        <v>1</v>
      </c>
      <c r="AM59" s="117" t="s">
        <v>992</v>
      </c>
      <c r="AN59" s="139" t="s">
        <v>686</v>
      </c>
      <c r="AO59" s="139" t="s">
        <v>687</v>
      </c>
      <c r="AP59" s="139" t="s">
        <v>688</v>
      </c>
      <c r="AQ59" s="172" t="s">
        <v>485</v>
      </c>
      <c r="AR59" s="173" t="s">
        <v>150</v>
      </c>
      <c r="AS59" s="58" t="s">
        <v>931</v>
      </c>
      <c r="AT59" s="231">
        <v>1</v>
      </c>
      <c r="AU59" s="298" t="s">
        <v>992</v>
      </c>
      <c r="AV59" s="446"/>
      <c r="AW59" s="423"/>
      <c r="AX59" s="444"/>
    </row>
    <row r="60" spans="1:50" s="113" customFormat="1" ht="12.95" customHeight="1" thickBot="1" x14ac:dyDescent="0.3">
      <c r="AL60" s="207"/>
      <c r="AT60" s="228"/>
      <c r="AU60" s="297"/>
    </row>
    <row r="61" spans="1:50" s="54" customFormat="1" ht="120" customHeight="1" thickBot="1" x14ac:dyDescent="0.3">
      <c r="A61" s="353" t="s">
        <v>140</v>
      </c>
      <c r="B61" s="410" t="s">
        <v>49</v>
      </c>
      <c r="C61" s="451" t="s">
        <v>114</v>
      </c>
      <c r="D61" s="449" t="s">
        <v>104</v>
      </c>
      <c r="E61" s="447" t="s">
        <v>187</v>
      </c>
      <c r="F61" s="416" t="s">
        <v>93</v>
      </c>
      <c r="G61" s="416" t="s">
        <v>136</v>
      </c>
      <c r="H61" s="416" t="s">
        <v>435</v>
      </c>
      <c r="I61" s="416" t="s">
        <v>336</v>
      </c>
      <c r="J61" s="416" t="s">
        <v>204</v>
      </c>
      <c r="K61" s="453" t="s">
        <v>141</v>
      </c>
      <c r="L61" s="453" t="s">
        <v>67</v>
      </c>
      <c r="M61" s="412" t="s">
        <v>120</v>
      </c>
      <c r="N61" s="410"/>
      <c r="O61" s="416" t="s">
        <v>205</v>
      </c>
      <c r="P61" s="410" t="s">
        <v>107</v>
      </c>
      <c r="Q61" s="410" t="s">
        <v>107</v>
      </c>
      <c r="R61" s="410" t="s">
        <v>107</v>
      </c>
      <c r="S61" s="412" t="s">
        <v>59</v>
      </c>
      <c r="T61" s="410" t="s">
        <v>60</v>
      </c>
      <c r="U61" s="416" t="s">
        <v>337</v>
      </c>
      <c r="V61" s="410" t="s">
        <v>107</v>
      </c>
      <c r="W61" s="410" t="s">
        <v>107</v>
      </c>
      <c r="X61" s="410" t="s">
        <v>107</v>
      </c>
      <c r="Y61" s="412" t="s">
        <v>59</v>
      </c>
      <c r="Z61" s="410" t="s">
        <v>60</v>
      </c>
      <c r="AA61" s="410" t="s">
        <v>55</v>
      </c>
      <c r="AB61" s="410" t="s">
        <v>67</v>
      </c>
      <c r="AC61" s="414" t="str">
        <f>IF([5]Ficha2!$AP$126="","",[5]Ficha2!$AP$126)</f>
        <v>Alta</v>
      </c>
      <c r="AD61" s="416" t="s">
        <v>142</v>
      </c>
      <c r="AE61" s="414" t="s">
        <v>43</v>
      </c>
      <c r="AF61" s="396" t="s">
        <v>81</v>
      </c>
      <c r="AG61" s="396" t="s">
        <v>81</v>
      </c>
      <c r="AH61" s="396" t="s">
        <v>81</v>
      </c>
      <c r="AI61" s="396" t="s">
        <v>81</v>
      </c>
      <c r="AJ61" s="396" t="s">
        <v>81</v>
      </c>
      <c r="AK61" s="410"/>
      <c r="AL61" s="424"/>
      <c r="AM61" s="396" t="s">
        <v>958</v>
      </c>
      <c r="AN61" s="170" t="s">
        <v>667</v>
      </c>
      <c r="AO61" s="42" t="s">
        <v>431</v>
      </c>
      <c r="AP61" s="42" t="s">
        <v>432</v>
      </c>
      <c r="AQ61" s="42" t="s">
        <v>433</v>
      </c>
      <c r="AR61" s="132" t="s">
        <v>434</v>
      </c>
      <c r="AS61" s="8" t="s">
        <v>932</v>
      </c>
      <c r="AT61" s="232">
        <v>0.05</v>
      </c>
      <c r="AU61" s="125" t="s">
        <v>1000</v>
      </c>
      <c r="AV61" s="91" t="s">
        <v>112</v>
      </c>
      <c r="AW61" s="8" t="s">
        <v>112</v>
      </c>
      <c r="AX61" s="10" t="s">
        <v>112</v>
      </c>
    </row>
    <row r="62" spans="1:50" s="54" customFormat="1" ht="120" customHeight="1" x14ac:dyDescent="0.25">
      <c r="A62" s="356"/>
      <c r="B62" s="411"/>
      <c r="C62" s="452"/>
      <c r="D62" s="450"/>
      <c r="E62" s="448"/>
      <c r="F62" s="417"/>
      <c r="G62" s="417"/>
      <c r="H62" s="417"/>
      <c r="I62" s="417"/>
      <c r="J62" s="417"/>
      <c r="K62" s="454"/>
      <c r="L62" s="454"/>
      <c r="M62" s="413"/>
      <c r="N62" s="411"/>
      <c r="O62" s="417"/>
      <c r="P62" s="411"/>
      <c r="Q62" s="411"/>
      <c r="R62" s="411"/>
      <c r="S62" s="413"/>
      <c r="T62" s="411"/>
      <c r="U62" s="417"/>
      <c r="V62" s="411"/>
      <c r="W62" s="411"/>
      <c r="X62" s="411"/>
      <c r="Y62" s="413"/>
      <c r="Z62" s="411"/>
      <c r="AA62" s="411"/>
      <c r="AB62" s="411"/>
      <c r="AC62" s="415"/>
      <c r="AD62" s="417"/>
      <c r="AE62" s="415"/>
      <c r="AF62" s="397"/>
      <c r="AG62" s="397"/>
      <c r="AH62" s="397"/>
      <c r="AI62" s="397"/>
      <c r="AJ62" s="397"/>
      <c r="AK62" s="411"/>
      <c r="AL62" s="425"/>
      <c r="AM62" s="397"/>
      <c r="AN62" s="171" t="s">
        <v>668</v>
      </c>
      <c r="AO62" s="11" t="s">
        <v>436</v>
      </c>
      <c r="AP62" s="278" t="s">
        <v>437</v>
      </c>
      <c r="AQ62" s="11" t="s">
        <v>201</v>
      </c>
      <c r="AR62" s="97" t="s">
        <v>202</v>
      </c>
      <c r="AS62" s="129" t="s">
        <v>933</v>
      </c>
      <c r="AT62" s="233" t="s">
        <v>897</v>
      </c>
      <c r="AU62" s="125" t="s">
        <v>1001</v>
      </c>
      <c r="AV62" s="130"/>
      <c r="AW62" s="129"/>
      <c r="AX62" s="131"/>
    </row>
    <row r="63" spans="1:50" s="54" customFormat="1" ht="170.25" customHeight="1" thickBot="1" x14ac:dyDescent="0.3">
      <c r="A63" s="357"/>
      <c r="B63" s="11" t="s">
        <v>49</v>
      </c>
      <c r="C63" s="55" t="s">
        <v>147</v>
      </c>
      <c r="D63" s="63" t="s">
        <v>104</v>
      </c>
      <c r="E63" s="63" t="s">
        <v>338</v>
      </c>
      <c r="F63" s="11" t="s">
        <v>93</v>
      </c>
      <c r="G63" s="11" t="s">
        <v>136</v>
      </c>
      <c r="H63" s="11" t="s">
        <v>339</v>
      </c>
      <c r="I63" s="11" t="s">
        <v>112</v>
      </c>
      <c r="J63" s="11" t="s">
        <v>340</v>
      </c>
      <c r="K63" s="25" t="s">
        <v>55</v>
      </c>
      <c r="L63" s="25" t="s">
        <v>67</v>
      </c>
      <c r="M63" s="108" t="s">
        <v>120</v>
      </c>
      <c r="N63" s="11" t="s">
        <v>341</v>
      </c>
      <c r="O63" s="11" t="s">
        <v>342</v>
      </c>
      <c r="P63" s="12" t="s">
        <v>206</v>
      </c>
      <c r="Q63" s="12" t="s">
        <v>206</v>
      </c>
      <c r="R63" s="12" t="s">
        <v>206</v>
      </c>
      <c r="S63" s="108" t="s">
        <v>59</v>
      </c>
      <c r="T63" s="12" t="s">
        <v>60</v>
      </c>
      <c r="U63" s="11" t="s">
        <v>343</v>
      </c>
      <c r="V63" s="12" t="s">
        <v>206</v>
      </c>
      <c r="W63" s="12" t="s">
        <v>206</v>
      </c>
      <c r="X63" s="12" t="s">
        <v>206</v>
      </c>
      <c r="Y63" s="108" t="s">
        <v>59</v>
      </c>
      <c r="Z63" s="12" t="s">
        <v>60</v>
      </c>
      <c r="AA63" s="12" t="s">
        <v>55</v>
      </c>
      <c r="AB63" s="12" t="s">
        <v>67</v>
      </c>
      <c r="AC63" s="39" t="str">
        <f>IF([5]Ficha2!$AP$126="","",[5]Ficha2!$AP$126)</f>
        <v>Alta</v>
      </c>
      <c r="AD63" s="11" t="s">
        <v>158</v>
      </c>
      <c r="AE63" s="39" t="s">
        <v>43</v>
      </c>
      <c r="AF63" s="11" t="s">
        <v>666</v>
      </c>
      <c r="AG63" s="11" t="s">
        <v>666</v>
      </c>
      <c r="AH63" s="11" t="s">
        <v>666</v>
      </c>
      <c r="AI63" s="11" t="s">
        <v>666</v>
      </c>
      <c r="AJ63" s="11" t="s">
        <v>666</v>
      </c>
      <c r="AK63" s="11"/>
      <c r="AL63" s="208"/>
      <c r="AM63" s="57" t="s">
        <v>958</v>
      </c>
      <c r="AN63" s="11" t="s">
        <v>199</v>
      </c>
      <c r="AO63" s="11" t="s">
        <v>344</v>
      </c>
      <c r="AP63" s="11" t="s">
        <v>200</v>
      </c>
      <c r="AQ63" s="11" t="s">
        <v>201</v>
      </c>
      <c r="AR63" s="97" t="s">
        <v>202</v>
      </c>
      <c r="AS63" s="11" t="s">
        <v>974</v>
      </c>
      <c r="AT63" s="229">
        <v>1</v>
      </c>
      <c r="AU63" s="126" t="s">
        <v>989</v>
      </c>
      <c r="AV63" s="92" t="s">
        <v>112</v>
      </c>
      <c r="AW63" s="11" t="s">
        <v>112</v>
      </c>
      <c r="AX63" s="13" t="s">
        <v>112</v>
      </c>
    </row>
    <row r="64" spans="1:50" s="54" customFormat="1" ht="243.75" customHeight="1" thickBot="1" x14ac:dyDescent="0.3">
      <c r="A64" s="355"/>
      <c r="B64" s="14" t="s">
        <v>49</v>
      </c>
      <c r="C64" s="14" t="s">
        <v>114</v>
      </c>
      <c r="D64" s="64" t="s">
        <v>145</v>
      </c>
      <c r="E64" s="64" t="s">
        <v>345</v>
      </c>
      <c r="F64" s="14" t="s">
        <v>93</v>
      </c>
      <c r="G64" s="14" t="s">
        <v>136</v>
      </c>
      <c r="H64" s="14" t="s">
        <v>669</v>
      </c>
      <c r="I64" s="14" t="s">
        <v>112</v>
      </c>
      <c r="J64" s="14" t="s">
        <v>670</v>
      </c>
      <c r="K64" s="29" t="s">
        <v>55</v>
      </c>
      <c r="L64" s="29" t="s">
        <v>67</v>
      </c>
      <c r="M64" s="109" t="s">
        <v>120</v>
      </c>
      <c r="N64" s="14" t="s">
        <v>101</v>
      </c>
      <c r="O64" s="14" t="s">
        <v>671</v>
      </c>
      <c r="P64" s="15" t="s">
        <v>672</v>
      </c>
      <c r="Q64" s="15" t="s">
        <v>673</v>
      </c>
      <c r="R64" s="15" t="s">
        <v>672</v>
      </c>
      <c r="S64" s="109" t="s">
        <v>65</v>
      </c>
      <c r="T64" s="15" t="s">
        <v>99</v>
      </c>
      <c r="U64" s="14" t="s">
        <v>674</v>
      </c>
      <c r="V64" s="15" t="s">
        <v>206</v>
      </c>
      <c r="W64" s="15" t="s">
        <v>206</v>
      </c>
      <c r="X64" s="15" t="s">
        <v>206</v>
      </c>
      <c r="Y64" s="109" t="s">
        <v>59</v>
      </c>
      <c r="Z64" s="15" t="s">
        <v>60</v>
      </c>
      <c r="AA64" s="15" t="s">
        <v>55</v>
      </c>
      <c r="AB64" s="15" t="s">
        <v>67</v>
      </c>
      <c r="AC64" s="40" t="str">
        <f>IF([5]Ficha2!$AP$126="","",[5]Ficha2!$AP$126)</f>
        <v>Alta</v>
      </c>
      <c r="AD64" s="14" t="s">
        <v>158</v>
      </c>
      <c r="AE64" s="40" t="s">
        <v>43</v>
      </c>
      <c r="AF64" s="52" t="s">
        <v>346</v>
      </c>
      <c r="AG64" s="14" t="s">
        <v>347</v>
      </c>
      <c r="AH64" s="14" t="s">
        <v>348</v>
      </c>
      <c r="AI64" s="14" t="s">
        <v>201</v>
      </c>
      <c r="AJ64" s="14" t="s">
        <v>202</v>
      </c>
      <c r="AK64" s="14" t="s">
        <v>964</v>
      </c>
      <c r="AL64" s="212">
        <v>0.5</v>
      </c>
      <c r="AM64" s="121" t="s">
        <v>967</v>
      </c>
      <c r="AN64" s="14" t="s">
        <v>349</v>
      </c>
      <c r="AO64" s="14" t="s">
        <v>203</v>
      </c>
      <c r="AP64" s="14" t="s">
        <v>350</v>
      </c>
      <c r="AQ64" s="14" t="s">
        <v>143</v>
      </c>
      <c r="AR64" s="98" t="s">
        <v>144</v>
      </c>
      <c r="AS64" s="14" t="s">
        <v>934</v>
      </c>
      <c r="AT64" s="231" t="s">
        <v>897</v>
      </c>
      <c r="AU64" s="299" t="s">
        <v>982</v>
      </c>
      <c r="AV64" s="93" t="s">
        <v>112</v>
      </c>
      <c r="AW64" s="14" t="s">
        <v>112</v>
      </c>
      <c r="AX64" s="16" t="s">
        <v>112</v>
      </c>
    </row>
    <row r="65" spans="1:50" s="113" customFormat="1" ht="12.95" customHeight="1" thickBot="1" x14ac:dyDescent="0.3">
      <c r="AL65" s="207"/>
      <c r="AT65" s="228"/>
      <c r="AU65" s="297"/>
    </row>
    <row r="66" spans="1:50" s="54" customFormat="1" ht="129.94999999999999" customHeight="1" thickBot="1" x14ac:dyDescent="0.3">
      <c r="A66" s="353" t="s">
        <v>146</v>
      </c>
      <c r="B66" s="416" t="s">
        <v>49</v>
      </c>
      <c r="C66" s="416" t="s">
        <v>147</v>
      </c>
      <c r="D66" s="447" t="s">
        <v>92</v>
      </c>
      <c r="E66" s="447" t="s">
        <v>207</v>
      </c>
      <c r="F66" s="416" t="s">
        <v>110</v>
      </c>
      <c r="G66" s="416" t="s">
        <v>116</v>
      </c>
      <c r="H66" s="416" t="s">
        <v>213</v>
      </c>
      <c r="I66" s="416" t="s">
        <v>214</v>
      </c>
      <c r="J66" s="416" t="s">
        <v>625</v>
      </c>
      <c r="K66" s="453" t="s">
        <v>55</v>
      </c>
      <c r="L66" s="453" t="s">
        <v>56</v>
      </c>
      <c r="M66" s="412" t="s">
        <v>57</v>
      </c>
      <c r="N66" s="416" t="s">
        <v>148</v>
      </c>
      <c r="O66" s="416" t="s">
        <v>226</v>
      </c>
      <c r="P66" s="410" t="s">
        <v>97</v>
      </c>
      <c r="Q66" s="410" t="s">
        <v>88</v>
      </c>
      <c r="R66" s="410" t="s">
        <v>97</v>
      </c>
      <c r="S66" s="412" t="s">
        <v>98</v>
      </c>
      <c r="T66" s="410" t="s">
        <v>99</v>
      </c>
      <c r="U66" s="416" t="s">
        <v>230</v>
      </c>
      <c r="V66" s="410" t="s">
        <v>107</v>
      </c>
      <c r="W66" s="410" t="s">
        <v>107</v>
      </c>
      <c r="X66" s="410" t="s">
        <v>107</v>
      </c>
      <c r="Y66" s="412" t="s">
        <v>59</v>
      </c>
      <c r="Z66" s="410" t="s">
        <v>60</v>
      </c>
      <c r="AA66" s="453" t="s">
        <v>55</v>
      </c>
      <c r="AB66" s="453" t="s">
        <v>86</v>
      </c>
      <c r="AC66" s="524" t="str">
        <f>IF([4]Ficha3!$AP$126="","",[4]Ficha3!$AP$126)</f>
        <v>Moderada</v>
      </c>
      <c r="AD66" s="416" t="s">
        <v>235</v>
      </c>
      <c r="AE66" s="524" t="s">
        <v>43</v>
      </c>
      <c r="AF66" s="42" t="s">
        <v>616</v>
      </c>
      <c r="AG66" s="42" t="s">
        <v>617</v>
      </c>
      <c r="AH66" s="42" t="s">
        <v>619</v>
      </c>
      <c r="AI66" s="42" t="s">
        <v>610</v>
      </c>
      <c r="AJ66" s="42" t="s">
        <v>513</v>
      </c>
      <c r="AK66" s="8" t="s">
        <v>902</v>
      </c>
      <c r="AL66" s="209">
        <v>0.85</v>
      </c>
      <c r="AM66" s="119" t="s">
        <v>968</v>
      </c>
      <c r="AN66" s="42" t="s">
        <v>647</v>
      </c>
      <c r="AO66" s="42" t="s">
        <v>647</v>
      </c>
      <c r="AP66" s="42" t="s">
        <v>647</v>
      </c>
      <c r="AQ66" s="8" t="s">
        <v>606</v>
      </c>
      <c r="AR66" s="8" t="s">
        <v>606</v>
      </c>
      <c r="AS66" s="8"/>
      <c r="AT66" s="232"/>
      <c r="AU66" s="125"/>
      <c r="AV66" s="493" t="s">
        <v>242</v>
      </c>
      <c r="AW66" s="416" t="s">
        <v>243</v>
      </c>
      <c r="AX66" s="492" t="s">
        <v>244</v>
      </c>
    </row>
    <row r="67" spans="1:50" s="54" customFormat="1" ht="150" customHeight="1" thickBot="1" x14ac:dyDescent="0.3">
      <c r="A67" s="356"/>
      <c r="B67" s="417"/>
      <c r="C67" s="417"/>
      <c r="D67" s="448"/>
      <c r="E67" s="448"/>
      <c r="F67" s="417"/>
      <c r="G67" s="417"/>
      <c r="H67" s="417"/>
      <c r="I67" s="417"/>
      <c r="J67" s="417"/>
      <c r="K67" s="454"/>
      <c r="L67" s="454"/>
      <c r="M67" s="413"/>
      <c r="N67" s="417"/>
      <c r="O67" s="417"/>
      <c r="P67" s="411"/>
      <c r="Q67" s="411"/>
      <c r="R67" s="411"/>
      <c r="S67" s="413"/>
      <c r="T67" s="411"/>
      <c r="U67" s="417"/>
      <c r="V67" s="411"/>
      <c r="W67" s="411"/>
      <c r="X67" s="411"/>
      <c r="Y67" s="413"/>
      <c r="Z67" s="411"/>
      <c r="AA67" s="454"/>
      <c r="AB67" s="454"/>
      <c r="AC67" s="525"/>
      <c r="AD67" s="417"/>
      <c r="AE67" s="525"/>
      <c r="AF67" s="11" t="s">
        <v>621</v>
      </c>
      <c r="AG67" s="11" t="s">
        <v>622</v>
      </c>
      <c r="AH67" s="11" t="s">
        <v>623</v>
      </c>
      <c r="AI67" s="11" t="s">
        <v>624</v>
      </c>
      <c r="AJ67" s="11" t="s">
        <v>618</v>
      </c>
      <c r="AK67" s="129" t="s">
        <v>903</v>
      </c>
      <c r="AL67" s="210">
        <v>0.85</v>
      </c>
      <c r="AM67" s="119" t="s">
        <v>968</v>
      </c>
      <c r="AN67" s="11" t="s">
        <v>239</v>
      </c>
      <c r="AO67" s="11" t="s">
        <v>240</v>
      </c>
      <c r="AP67" s="11" t="s">
        <v>241</v>
      </c>
      <c r="AQ67" s="11" t="s">
        <v>149</v>
      </c>
      <c r="AR67" s="11" t="s">
        <v>150</v>
      </c>
      <c r="AS67" s="253" t="s">
        <v>942</v>
      </c>
      <c r="AT67" s="254">
        <v>0.6</v>
      </c>
      <c r="AU67" s="119" t="s">
        <v>968</v>
      </c>
      <c r="AV67" s="474"/>
      <c r="AW67" s="417"/>
      <c r="AX67" s="477"/>
    </row>
    <row r="68" spans="1:50" s="54" customFormat="1" ht="120" customHeight="1" thickBot="1" x14ac:dyDescent="0.3">
      <c r="A68" s="357"/>
      <c r="B68" s="422" t="s">
        <v>49</v>
      </c>
      <c r="C68" s="422" t="s">
        <v>147</v>
      </c>
      <c r="D68" s="509" t="s">
        <v>83</v>
      </c>
      <c r="E68" s="509" t="s">
        <v>208</v>
      </c>
      <c r="F68" s="422" t="s">
        <v>110</v>
      </c>
      <c r="G68" s="422" t="s">
        <v>116</v>
      </c>
      <c r="H68" s="422" t="s">
        <v>215</v>
      </c>
      <c r="I68" s="422" t="s">
        <v>216</v>
      </c>
      <c r="J68" s="422" t="s">
        <v>234</v>
      </c>
      <c r="K68" s="455" t="s">
        <v>55</v>
      </c>
      <c r="L68" s="455" t="s">
        <v>56</v>
      </c>
      <c r="M68" s="459" t="s">
        <v>57</v>
      </c>
      <c r="N68" s="422" t="s">
        <v>151</v>
      </c>
      <c r="O68" s="422" t="s">
        <v>227</v>
      </c>
      <c r="P68" s="457" t="s">
        <v>97</v>
      </c>
      <c r="Q68" s="457" t="s">
        <v>88</v>
      </c>
      <c r="R68" s="457" t="s">
        <v>97</v>
      </c>
      <c r="S68" s="459" t="s">
        <v>98</v>
      </c>
      <c r="T68" s="457" t="s">
        <v>99</v>
      </c>
      <c r="U68" s="422" t="s">
        <v>231</v>
      </c>
      <c r="V68" s="457" t="s">
        <v>135</v>
      </c>
      <c r="W68" s="457" t="s">
        <v>107</v>
      </c>
      <c r="X68" s="457" t="s">
        <v>135</v>
      </c>
      <c r="Y68" s="459" t="s">
        <v>98</v>
      </c>
      <c r="Z68" s="457" t="s">
        <v>99</v>
      </c>
      <c r="AA68" s="455" t="s">
        <v>55</v>
      </c>
      <c r="AB68" s="455" t="s">
        <v>56</v>
      </c>
      <c r="AC68" s="526" t="s">
        <v>57</v>
      </c>
      <c r="AD68" s="422" t="s">
        <v>236</v>
      </c>
      <c r="AE68" s="526" t="s">
        <v>43</v>
      </c>
      <c r="AF68" s="11" t="s">
        <v>626</v>
      </c>
      <c r="AG68" s="11" t="s">
        <v>627</v>
      </c>
      <c r="AH68" s="11" t="s">
        <v>628</v>
      </c>
      <c r="AI68" s="11" t="s">
        <v>629</v>
      </c>
      <c r="AJ68" s="11" t="s">
        <v>630</v>
      </c>
      <c r="AK68" s="11" t="s">
        <v>904</v>
      </c>
      <c r="AL68" s="208">
        <v>0.73</v>
      </c>
      <c r="AM68" s="119" t="s">
        <v>968</v>
      </c>
      <c r="AN68" s="11" t="s">
        <v>605</v>
      </c>
      <c r="AO68" s="11" t="s">
        <v>605</v>
      </c>
      <c r="AP68" s="11" t="s">
        <v>605</v>
      </c>
      <c r="AQ68" s="11" t="s">
        <v>606</v>
      </c>
      <c r="AR68" s="11" t="s">
        <v>606</v>
      </c>
      <c r="AS68" s="11"/>
      <c r="AT68" s="229"/>
      <c r="AU68" s="126"/>
      <c r="AV68" s="445" t="s">
        <v>245</v>
      </c>
      <c r="AW68" s="422" t="s">
        <v>246</v>
      </c>
      <c r="AX68" s="443" t="s">
        <v>247</v>
      </c>
    </row>
    <row r="69" spans="1:50" s="54" customFormat="1" ht="120" customHeight="1" thickBot="1" x14ac:dyDescent="0.3">
      <c r="A69" s="357"/>
      <c r="B69" s="475"/>
      <c r="C69" s="475"/>
      <c r="D69" s="510"/>
      <c r="E69" s="510"/>
      <c r="F69" s="475"/>
      <c r="G69" s="475"/>
      <c r="H69" s="475"/>
      <c r="I69" s="475"/>
      <c r="J69" s="475"/>
      <c r="K69" s="478"/>
      <c r="L69" s="478"/>
      <c r="M69" s="464"/>
      <c r="N69" s="475"/>
      <c r="O69" s="475"/>
      <c r="P69" s="463"/>
      <c r="Q69" s="463"/>
      <c r="R69" s="463"/>
      <c r="S69" s="464"/>
      <c r="T69" s="463"/>
      <c r="U69" s="475"/>
      <c r="V69" s="463"/>
      <c r="W69" s="463"/>
      <c r="X69" s="463"/>
      <c r="Y69" s="464"/>
      <c r="Z69" s="463"/>
      <c r="AA69" s="478"/>
      <c r="AB69" s="478"/>
      <c r="AC69" s="527"/>
      <c r="AD69" s="475"/>
      <c r="AE69" s="527"/>
      <c r="AF69" s="11" t="s">
        <v>631</v>
      </c>
      <c r="AG69" s="11" t="s">
        <v>632</v>
      </c>
      <c r="AH69" s="11" t="s">
        <v>633</v>
      </c>
      <c r="AI69" s="11" t="s">
        <v>634</v>
      </c>
      <c r="AJ69" s="11" t="s">
        <v>564</v>
      </c>
      <c r="AK69" s="11" t="s">
        <v>905</v>
      </c>
      <c r="AL69" s="208">
        <v>1</v>
      </c>
      <c r="AM69" s="119" t="s">
        <v>968</v>
      </c>
      <c r="AN69" s="11" t="s">
        <v>605</v>
      </c>
      <c r="AO69" s="11" t="s">
        <v>605</v>
      </c>
      <c r="AP69" s="11" t="s">
        <v>605</v>
      </c>
      <c r="AQ69" s="11" t="s">
        <v>606</v>
      </c>
      <c r="AR69" s="11" t="s">
        <v>606</v>
      </c>
      <c r="AS69" s="11"/>
      <c r="AT69" s="229"/>
      <c r="AU69" s="126"/>
      <c r="AV69" s="473"/>
      <c r="AW69" s="475"/>
      <c r="AX69" s="476"/>
    </row>
    <row r="70" spans="1:50" s="54" customFormat="1" ht="120" customHeight="1" thickBot="1" x14ac:dyDescent="0.3">
      <c r="A70" s="357"/>
      <c r="B70" s="417"/>
      <c r="C70" s="417"/>
      <c r="D70" s="448"/>
      <c r="E70" s="448"/>
      <c r="F70" s="417"/>
      <c r="G70" s="417"/>
      <c r="H70" s="417"/>
      <c r="I70" s="417"/>
      <c r="J70" s="417"/>
      <c r="K70" s="454"/>
      <c r="L70" s="454"/>
      <c r="M70" s="413"/>
      <c r="N70" s="417"/>
      <c r="O70" s="417"/>
      <c r="P70" s="411"/>
      <c r="Q70" s="411"/>
      <c r="R70" s="411"/>
      <c r="S70" s="413"/>
      <c r="T70" s="411"/>
      <c r="U70" s="417"/>
      <c r="V70" s="411"/>
      <c r="W70" s="411"/>
      <c r="X70" s="411"/>
      <c r="Y70" s="413"/>
      <c r="Z70" s="411"/>
      <c r="AA70" s="454"/>
      <c r="AB70" s="454"/>
      <c r="AC70" s="528"/>
      <c r="AD70" s="417"/>
      <c r="AE70" s="528"/>
      <c r="AF70" s="11" t="s">
        <v>635</v>
      </c>
      <c r="AG70" s="11" t="s">
        <v>636</v>
      </c>
      <c r="AH70" s="11" t="s">
        <v>637</v>
      </c>
      <c r="AI70" s="11" t="s">
        <v>149</v>
      </c>
      <c r="AJ70" s="11" t="s">
        <v>150</v>
      </c>
      <c r="AK70" s="11" t="s">
        <v>906</v>
      </c>
      <c r="AL70" s="208">
        <v>0.73</v>
      </c>
      <c r="AM70" s="119" t="s">
        <v>968</v>
      </c>
      <c r="AN70" s="11" t="s">
        <v>605</v>
      </c>
      <c r="AO70" s="11" t="s">
        <v>605</v>
      </c>
      <c r="AP70" s="11" t="s">
        <v>605</v>
      </c>
      <c r="AQ70" s="11" t="s">
        <v>606</v>
      </c>
      <c r="AR70" s="11" t="s">
        <v>606</v>
      </c>
      <c r="AS70" s="11"/>
      <c r="AT70" s="229"/>
      <c r="AU70" s="126"/>
      <c r="AV70" s="474"/>
      <c r="AW70" s="417"/>
      <c r="AX70" s="477"/>
    </row>
    <row r="71" spans="1:50" s="54" customFormat="1" ht="129.94999999999999" customHeight="1" thickBot="1" x14ac:dyDescent="0.3">
      <c r="A71" s="357"/>
      <c r="B71" s="422" t="s">
        <v>49</v>
      </c>
      <c r="C71" s="422" t="s">
        <v>147</v>
      </c>
      <c r="D71" s="509" t="s">
        <v>115</v>
      </c>
      <c r="E71" s="509" t="s">
        <v>209</v>
      </c>
      <c r="F71" s="422" t="s">
        <v>152</v>
      </c>
      <c r="G71" s="422" t="s">
        <v>116</v>
      </c>
      <c r="H71" s="422" t="s">
        <v>391</v>
      </c>
      <c r="I71" s="422" t="s">
        <v>211</v>
      </c>
      <c r="J71" s="535" t="s">
        <v>212</v>
      </c>
      <c r="K71" s="455" t="s">
        <v>119</v>
      </c>
      <c r="L71" s="455" t="s">
        <v>56</v>
      </c>
      <c r="M71" s="459" t="s">
        <v>57</v>
      </c>
      <c r="N71" s="422" t="s">
        <v>148</v>
      </c>
      <c r="O71" s="422" t="s">
        <v>228</v>
      </c>
      <c r="P71" s="457" t="s">
        <v>97</v>
      </c>
      <c r="Q71" s="457" t="s">
        <v>153</v>
      </c>
      <c r="R71" s="457" t="s">
        <v>97</v>
      </c>
      <c r="S71" s="459" t="s">
        <v>98</v>
      </c>
      <c r="T71" s="457" t="s">
        <v>99</v>
      </c>
      <c r="U71" s="422" t="s">
        <v>232</v>
      </c>
      <c r="V71" s="457" t="s">
        <v>135</v>
      </c>
      <c r="W71" s="457" t="s">
        <v>100</v>
      </c>
      <c r="X71" s="457" t="s">
        <v>135</v>
      </c>
      <c r="Y71" s="459" t="s">
        <v>98</v>
      </c>
      <c r="Z71" s="457" t="s">
        <v>99</v>
      </c>
      <c r="AA71" s="455" t="s">
        <v>119</v>
      </c>
      <c r="AB71" s="455" t="s">
        <v>56</v>
      </c>
      <c r="AC71" s="526" t="s">
        <v>57</v>
      </c>
      <c r="AD71" s="422" t="s">
        <v>237</v>
      </c>
      <c r="AE71" s="526" t="s">
        <v>43</v>
      </c>
      <c r="AF71" s="11" t="s">
        <v>648</v>
      </c>
      <c r="AG71" s="11" t="s">
        <v>649</v>
      </c>
      <c r="AH71" s="11" t="s">
        <v>650</v>
      </c>
      <c r="AI71" s="11" t="s">
        <v>651</v>
      </c>
      <c r="AJ71" s="11" t="s">
        <v>652</v>
      </c>
      <c r="AK71" s="11" t="s">
        <v>907</v>
      </c>
      <c r="AL71" s="208">
        <v>1</v>
      </c>
      <c r="AM71" s="119" t="s">
        <v>968</v>
      </c>
      <c r="AN71" s="11" t="s">
        <v>605</v>
      </c>
      <c r="AO71" s="11" t="s">
        <v>605</v>
      </c>
      <c r="AP71" s="11" t="s">
        <v>605</v>
      </c>
      <c r="AQ71" s="11" t="s">
        <v>606</v>
      </c>
      <c r="AR71" s="11" t="s">
        <v>606</v>
      </c>
      <c r="AS71" s="11"/>
      <c r="AT71" s="229"/>
      <c r="AU71" s="126"/>
      <c r="AV71" s="532" t="s">
        <v>248</v>
      </c>
      <c r="AW71" s="533" t="s">
        <v>249</v>
      </c>
      <c r="AX71" s="534" t="s">
        <v>250</v>
      </c>
    </row>
    <row r="72" spans="1:50" s="54" customFormat="1" ht="129.94999999999999" customHeight="1" thickBot="1" x14ac:dyDescent="0.3">
      <c r="A72" s="358"/>
      <c r="B72" s="475"/>
      <c r="C72" s="475"/>
      <c r="D72" s="510"/>
      <c r="E72" s="510"/>
      <c r="F72" s="475"/>
      <c r="G72" s="475"/>
      <c r="H72" s="475"/>
      <c r="I72" s="475"/>
      <c r="J72" s="536"/>
      <c r="K72" s="478"/>
      <c r="L72" s="478"/>
      <c r="M72" s="464"/>
      <c r="N72" s="475"/>
      <c r="O72" s="475"/>
      <c r="P72" s="463"/>
      <c r="Q72" s="463"/>
      <c r="R72" s="463"/>
      <c r="S72" s="464"/>
      <c r="T72" s="463"/>
      <c r="U72" s="475"/>
      <c r="V72" s="463"/>
      <c r="W72" s="463"/>
      <c r="X72" s="463"/>
      <c r="Y72" s="464"/>
      <c r="Z72" s="463"/>
      <c r="AA72" s="478"/>
      <c r="AB72" s="478"/>
      <c r="AC72" s="527"/>
      <c r="AD72" s="475"/>
      <c r="AE72" s="527"/>
      <c r="AF72" s="11" t="s">
        <v>655</v>
      </c>
      <c r="AG72" s="11" t="s">
        <v>654</v>
      </c>
      <c r="AH72" s="11" t="s">
        <v>653</v>
      </c>
      <c r="AI72" s="11" t="s">
        <v>665</v>
      </c>
      <c r="AJ72" s="11" t="s">
        <v>656</v>
      </c>
      <c r="AK72" s="133" t="s">
        <v>908</v>
      </c>
      <c r="AL72" s="211">
        <v>1</v>
      </c>
      <c r="AM72" s="119" t="s">
        <v>968</v>
      </c>
      <c r="AN72" s="11" t="s">
        <v>605</v>
      </c>
      <c r="AO72" s="11" t="s">
        <v>605</v>
      </c>
      <c r="AP72" s="11" t="s">
        <v>605</v>
      </c>
      <c r="AQ72" s="11" t="s">
        <v>606</v>
      </c>
      <c r="AR72" s="11" t="s">
        <v>606</v>
      </c>
      <c r="AS72" s="133"/>
      <c r="AT72" s="230"/>
      <c r="AU72" s="164"/>
      <c r="AV72" s="532"/>
      <c r="AW72" s="533"/>
      <c r="AX72" s="534"/>
    </row>
    <row r="73" spans="1:50" s="54" customFormat="1" ht="129.94999999999999" customHeight="1" thickBot="1" x14ac:dyDescent="0.3">
      <c r="A73" s="358"/>
      <c r="B73" s="475"/>
      <c r="C73" s="475"/>
      <c r="D73" s="510"/>
      <c r="E73" s="510"/>
      <c r="F73" s="475"/>
      <c r="G73" s="475"/>
      <c r="H73" s="475"/>
      <c r="I73" s="475"/>
      <c r="J73" s="536"/>
      <c r="K73" s="478"/>
      <c r="L73" s="478"/>
      <c r="M73" s="464"/>
      <c r="N73" s="475"/>
      <c r="O73" s="475"/>
      <c r="P73" s="463"/>
      <c r="Q73" s="463"/>
      <c r="R73" s="463"/>
      <c r="S73" s="464"/>
      <c r="T73" s="463"/>
      <c r="U73" s="475"/>
      <c r="V73" s="463"/>
      <c r="W73" s="463"/>
      <c r="X73" s="463"/>
      <c r="Y73" s="464"/>
      <c r="Z73" s="463"/>
      <c r="AA73" s="478"/>
      <c r="AB73" s="478"/>
      <c r="AC73" s="527"/>
      <c r="AD73" s="475"/>
      <c r="AE73" s="527"/>
      <c r="AF73" s="11" t="s">
        <v>657</v>
      </c>
      <c r="AG73" s="11" t="s">
        <v>658</v>
      </c>
      <c r="AH73" s="11" t="s">
        <v>659</v>
      </c>
      <c r="AI73" s="11" t="s">
        <v>149</v>
      </c>
      <c r="AJ73" s="11" t="s">
        <v>645</v>
      </c>
      <c r="AK73" s="133" t="s">
        <v>909</v>
      </c>
      <c r="AL73" s="211">
        <v>0.8</v>
      </c>
      <c r="AM73" s="119" t="s">
        <v>968</v>
      </c>
      <c r="AN73" s="11" t="s">
        <v>605</v>
      </c>
      <c r="AO73" s="11" t="s">
        <v>605</v>
      </c>
      <c r="AP73" s="11" t="s">
        <v>605</v>
      </c>
      <c r="AQ73" s="11" t="s">
        <v>606</v>
      </c>
      <c r="AR73" s="11" t="s">
        <v>606</v>
      </c>
      <c r="AS73" s="133"/>
      <c r="AT73" s="230"/>
      <c r="AU73" s="164"/>
      <c r="AV73" s="532"/>
      <c r="AW73" s="533"/>
      <c r="AX73" s="534"/>
    </row>
    <row r="74" spans="1:50" s="54" customFormat="1" ht="129.94999999999999" customHeight="1" thickBot="1" x14ac:dyDescent="0.3">
      <c r="A74" s="358"/>
      <c r="B74" s="417"/>
      <c r="C74" s="417"/>
      <c r="D74" s="448"/>
      <c r="E74" s="448"/>
      <c r="F74" s="417"/>
      <c r="G74" s="417"/>
      <c r="H74" s="417"/>
      <c r="I74" s="417"/>
      <c r="J74" s="537"/>
      <c r="K74" s="454"/>
      <c r="L74" s="454"/>
      <c r="M74" s="413"/>
      <c r="N74" s="417"/>
      <c r="O74" s="417"/>
      <c r="P74" s="411"/>
      <c r="Q74" s="411"/>
      <c r="R74" s="411"/>
      <c r="S74" s="413"/>
      <c r="T74" s="411"/>
      <c r="U74" s="417"/>
      <c r="V74" s="411"/>
      <c r="W74" s="411"/>
      <c r="X74" s="411"/>
      <c r="Y74" s="413"/>
      <c r="Z74" s="411"/>
      <c r="AA74" s="454"/>
      <c r="AB74" s="454"/>
      <c r="AC74" s="528"/>
      <c r="AD74" s="417"/>
      <c r="AE74" s="528"/>
      <c r="AF74" s="11" t="s">
        <v>660</v>
      </c>
      <c r="AG74" s="11" t="s">
        <v>661</v>
      </c>
      <c r="AH74" s="11" t="s">
        <v>662</v>
      </c>
      <c r="AI74" s="11" t="s">
        <v>663</v>
      </c>
      <c r="AJ74" s="11" t="s">
        <v>664</v>
      </c>
      <c r="AK74" s="133" t="s">
        <v>910</v>
      </c>
      <c r="AL74" s="211">
        <v>0.7</v>
      </c>
      <c r="AM74" s="119" t="s">
        <v>968</v>
      </c>
      <c r="AN74" s="11" t="s">
        <v>605</v>
      </c>
      <c r="AO74" s="11" t="s">
        <v>605</v>
      </c>
      <c r="AP74" s="11" t="s">
        <v>605</v>
      </c>
      <c r="AQ74" s="11" t="s">
        <v>606</v>
      </c>
      <c r="AR74" s="11" t="s">
        <v>606</v>
      </c>
      <c r="AS74" s="133"/>
      <c r="AT74" s="230"/>
      <c r="AU74" s="164"/>
      <c r="AV74" s="532"/>
      <c r="AW74" s="533"/>
      <c r="AX74" s="534"/>
    </row>
    <row r="75" spans="1:50" s="54" customFormat="1" ht="150" customHeight="1" x14ac:dyDescent="0.25">
      <c r="A75" s="358"/>
      <c r="B75" s="422" t="s">
        <v>49</v>
      </c>
      <c r="C75" s="422" t="s">
        <v>154</v>
      </c>
      <c r="D75" s="509" t="s">
        <v>83</v>
      </c>
      <c r="E75" s="509" t="s">
        <v>210</v>
      </c>
      <c r="F75" s="422" t="s">
        <v>110</v>
      </c>
      <c r="G75" s="422" t="s">
        <v>116</v>
      </c>
      <c r="H75" s="422" t="s">
        <v>217</v>
      </c>
      <c r="I75" s="422" t="s">
        <v>218</v>
      </c>
      <c r="J75" s="422" t="s">
        <v>219</v>
      </c>
      <c r="K75" s="455" t="s">
        <v>119</v>
      </c>
      <c r="L75" s="455" t="s">
        <v>56</v>
      </c>
      <c r="M75" s="459" t="s">
        <v>57</v>
      </c>
      <c r="N75" s="422" t="s">
        <v>148</v>
      </c>
      <c r="O75" s="422" t="s">
        <v>229</v>
      </c>
      <c r="P75" s="457" t="s">
        <v>135</v>
      </c>
      <c r="Q75" s="457" t="s">
        <v>107</v>
      </c>
      <c r="R75" s="457" t="s">
        <v>135</v>
      </c>
      <c r="S75" s="459" t="s">
        <v>98</v>
      </c>
      <c r="T75" s="457" t="s">
        <v>99</v>
      </c>
      <c r="U75" s="422" t="s">
        <v>233</v>
      </c>
      <c r="V75" s="457" t="s">
        <v>135</v>
      </c>
      <c r="W75" s="457" t="s">
        <v>107</v>
      </c>
      <c r="X75" s="457" t="s">
        <v>135</v>
      </c>
      <c r="Y75" s="459" t="s">
        <v>98</v>
      </c>
      <c r="Z75" s="457" t="s">
        <v>99</v>
      </c>
      <c r="AA75" s="455" t="s">
        <v>119</v>
      </c>
      <c r="AB75" s="455" t="s">
        <v>56</v>
      </c>
      <c r="AC75" s="526" t="s">
        <v>57</v>
      </c>
      <c r="AD75" s="422" t="s">
        <v>238</v>
      </c>
      <c r="AE75" s="526" t="s">
        <v>43</v>
      </c>
      <c r="AF75" s="11" t="s">
        <v>638</v>
      </c>
      <c r="AG75" s="11" t="s">
        <v>639</v>
      </c>
      <c r="AH75" s="11" t="s">
        <v>641</v>
      </c>
      <c r="AI75" s="11" t="s">
        <v>629</v>
      </c>
      <c r="AJ75" s="11" t="s">
        <v>640</v>
      </c>
      <c r="AK75" s="133" t="s">
        <v>911</v>
      </c>
      <c r="AL75" s="211">
        <v>0.25</v>
      </c>
      <c r="AM75" s="119" t="s">
        <v>968</v>
      </c>
      <c r="AN75" s="11" t="s">
        <v>605</v>
      </c>
      <c r="AO75" s="11" t="s">
        <v>605</v>
      </c>
      <c r="AP75" s="11" t="s">
        <v>605</v>
      </c>
      <c r="AQ75" s="11" t="s">
        <v>606</v>
      </c>
      <c r="AR75" s="11" t="s">
        <v>606</v>
      </c>
      <c r="AS75" s="133"/>
      <c r="AT75" s="230"/>
      <c r="AU75" s="164"/>
      <c r="AV75" s="445" t="s">
        <v>251</v>
      </c>
      <c r="AW75" s="422" t="s">
        <v>252</v>
      </c>
      <c r="AX75" s="443" t="s">
        <v>253</v>
      </c>
    </row>
    <row r="76" spans="1:50" s="54" customFormat="1" ht="150" customHeight="1" thickBot="1" x14ac:dyDescent="0.3">
      <c r="A76" s="355"/>
      <c r="B76" s="423"/>
      <c r="C76" s="423"/>
      <c r="D76" s="530"/>
      <c r="E76" s="530"/>
      <c r="F76" s="423"/>
      <c r="G76" s="423"/>
      <c r="H76" s="423"/>
      <c r="I76" s="423"/>
      <c r="J76" s="423"/>
      <c r="K76" s="456"/>
      <c r="L76" s="456"/>
      <c r="M76" s="460"/>
      <c r="N76" s="423"/>
      <c r="O76" s="423"/>
      <c r="P76" s="458"/>
      <c r="Q76" s="458"/>
      <c r="R76" s="458"/>
      <c r="S76" s="460"/>
      <c r="T76" s="458"/>
      <c r="U76" s="423"/>
      <c r="V76" s="458"/>
      <c r="W76" s="458"/>
      <c r="X76" s="458"/>
      <c r="Y76" s="460"/>
      <c r="Z76" s="458"/>
      <c r="AA76" s="456"/>
      <c r="AB76" s="456"/>
      <c r="AC76" s="529"/>
      <c r="AD76" s="423"/>
      <c r="AE76" s="529"/>
      <c r="AF76" s="139" t="s">
        <v>642</v>
      </c>
      <c r="AG76" s="139" t="s">
        <v>643</v>
      </c>
      <c r="AH76" s="139" t="s">
        <v>644</v>
      </c>
      <c r="AI76" s="139" t="s">
        <v>149</v>
      </c>
      <c r="AJ76" s="139" t="s">
        <v>645</v>
      </c>
      <c r="AK76" s="14" t="s">
        <v>912</v>
      </c>
      <c r="AL76" s="212">
        <v>0</v>
      </c>
      <c r="AM76" s="121" t="s">
        <v>969</v>
      </c>
      <c r="AN76" s="14" t="s">
        <v>646</v>
      </c>
      <c r="AO76" s="14" t="s">
        <v>646</v>
      </c>
      <c r="AP76" s="14" t="s">
        <v>646</v>
      </c>
      <c r="AQ76" s="14" t="s">
        <v>646</v>
      </c>
      <c r="AR76" s="14" t="s">
        <v>646</v>
      </c>
      <c r="AS76" s="14"/>
      <c r="AT76" s="231"/>
      <c r="AU76" s="127"/>
      <c r="AV76" s="446"/>
      <c r="AW76" s="423"/>
      <c r="AX76" s="444"/>
    </row>
    <row r="77" spans="1:50" s="113" customFormat="1" ht="12.95" customHeight="1" thickBot="1" x14ac:dyDescent="0.3">
      <c r="AL77" s="207"/>
      <c r="AT77" s="228"/>
    </row>
    <row r="78" spans="1:50" s="54" customFormat="1" ht="150" customHeight="1" thickBot="1" x14ac:dyDescent="0.3">
      <c r="A78" s="353" t="s">
        <v>79</v>
      </c>
      <c r="B78" s="488" t="str">
        <f>IF([6]Ficha1!$V$13="","",[6]Ficha1!$V$13)</f>
        <v xml:space="preserve">Riesgo de Gestión </v>
      </c>
      <c r="C78" s="488" t="str">
        <f>IF([6]Ficha1!$AY$24="","",[6]Ficha1!$AY$24)</f>
        <v>Cumplimiento</v>
      </c>
      <c r="D78" s="489" t="s">
        <v>92</v>
      </c>
      <c r="E78" s="489" t="s">
        <v>261</v>
      </c>
      <c r="F78" s="416" t="str">
        <f>CONCATENATE(IF([6]Ficha1!$D$29="","",[6]Ficha1!$D$29),"
",IF([6]Ficha1!$D$30="","",[6]Ficha1!$D$30),"
",IF([6]Ficha1!$D$31="","",[6]Ficha1!$D$31),"
",IF([6]Ficha1!$D$32="","",[6]Ficha1!$D$32),"
",IF([6]Ficha1!$D$33="","",[6]Ficha1!$D$33),"
",IF([6]Ficha1!$D$34="","",[6]Ficha1!$D$34))</f>
        <v xml:space="preserve">--- Todos los Trámites y Procedimientos Administrativos
</v>
      </c>
      <c r="G78" s="416" t="str">
        <f>IF([6]Ficha1!$AD$29="","",[6]Ficha1!$AD$29)</f>
        <v>Procesos misionales y de apoyo del Sistema Integrado de Gestión</v>
      </c>
      <c r="H78" s="416" t="s">
        <v>220</v>
      </c>
      <c r="I78" s="416" t="s">
        <v>221</v>
      </c>
      <c r="J78" s="416" t="s">
        <v>222</v>
      </c>
      <c r="K78" s="453" t="str">
        <f>IF([6]Ficha1!$J$72="","",[6]Ficha1!$J$72)</f>
        <v>Posible (3)</v>
      </c>
      <c r="L78" s="453" t="str">
        <f>IF([6]Ficha1!$J$79="","",[6]Ficha1!$J$79)</f>
        <v>Moderado (3)</v>
      </c>
      <c r="M78" s="412" t="str">
        <f>IF([6]Ficha1!$AP$68="","",[6]Ficha1!$AP$68)</f>
        <v>Alta</v>
      </c>
      <c r="N78" s="416" t="s">
        <v>263</v>
      </c>
      <c r="O78" s="416" t="s">
        <v>264</v>
      </c>
      <c r="P78" s="410"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410"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410"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412" t="str">
        <f>IF([6]Ficha1!$AW$87="","",[6]Ficha1!$AW$87)</f>
        <v>Moderado</v>
      </c>
      <c r="T78" s="410" t="str">
        <f>IF([6]Ficha1!$AZ$87="","",[6]Ficha1!$AZ$87)</f>
        <v>No disminuye</v>
      </c>
      <c r="U78" s="416" t="s">
        <v>266</v>
      </c>
      <c r="V78" s="410"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410"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410"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412" t="str">
        <f>IF([6]Ficha1!$AW$102="","",[6]Ficha1!$AW$102)</f>
        <v>Moderado</v>
      </c>
      <c r="Z78" s="410" t="str">
        <f>IF([6]Ficha1!$AZ$102="","",[6]Ficha1!$AZ$102)</f>
        <v>Indirectamente</v>
      </c>
      <c r="AA78" s="453" t="str">
        <f>IF([6]Ficha1!$J$127="","",[6]Ficha1!$J$127)</f>
        <v>Posible (3)</v>
      </c>
      <c r="AB78" s="453" t="str">
        <f>IF([6]Ficha1!$J$134="","",[6]Ficha1!$J$134)</f>
        <v>Moderado (3)</v>
      </c>
      <c r="AC78" s="414" t="str">
        <f>IF([6]Ficha1!$AP$126="","",[6]Ficha1!$AP$126)</f>
        <v>Alta</v>
      </c>
      <c r="AD78" s="416" t="s">
        <v>268</v>
      </c>
      <c r="AE78" s="414" t="s">
        <v>43</v>
      </c>
      <c r="AF78" s="42" t="s">
        <v>595</v>
      </c>
      <c r="AG78" s="42" t="s">
        <v>596</v>
      </c>
      <c r="AH78" s="42" t="s">
        <v>597</v>
      </c>
      <c r="AI78" s="53" t="s">
        <v>598</v>
      </c>
      <c r="AJ78" s="53" t="s">
        <v>599</v>
      </c>
      <c r="AK78" s="31" t="s">
        <v>913</v>
      </c>
      <c r="AL78" s="238">
        <v>0.5</v>
      </c>
      <c r="AM78" s="118" t="s">
        <v>968</v>
      </c>
      <c r="AN78" s="42" t="s">
        <v>605</v>
      </c>
      <c r="AO78" s="42" t="s">
        <v>605</v>
      </c>
      <c r="AP78" s="42" t="s">
        <v>605</v>
      </c>
      <c r="AQ78" s="42" t="s">
        <v>606</v>
      </c>
      <c r="AR78" s="42" t="s">
        <v>606</v>
      </c>
      <c r="AS78" s="41"/>
      <c r="AT78" s="232"/>
      <c r="AU78" s="118"/>
      <c r="AV78" s="493" t="s">
        <v>271</v>
      </c>
      <c r="AW78" s="416" t="s">
        <v>272</v>
      </c>
      <c r="AX78" s="492" t="s">
        <v>273</v>
      </c>
    </row>
    <row r="79" spans="1:50" s="54" customFormat="1" ht="150" customHeight="1" thickBot="1" x14ac:dyDescent="0.3">
      <c r="A79" s="354"/>
      <c r="B79" s="483"/>
      <c r="C79" s="483"/>
      <c r="D79" s="486"/>
      <c r="E79" s="486"/>
      <c r="F79" s="417"/>
      <c r="G79" s="417"/>
      <c r="H79" s="417"/>
      <c r="I79" s="417"/>
      <c r="J79" s="417"/>
      <c r="K79" s="454"/>
      <c r="L79" s="454"/>
      <c r="M79" s="413"/>
      <c r="N79" s="417"/>
      <c r="O79" s="417"/>
      <c r="P79" s="411"/>
      <c r="Q79" s="411"/>
      <c r="R79" s="411"/>
      <c r="S79" s="413"/>
      <c r="T79" s="411"/>
      <c r="U79" s="417"/>
      <c r="V79" s="411"/>
      <c r="W79" s="411"/>
      <c r="X79" s="411"/>
      <c r="Y79" s="413"/>
      <c r="Z79" s="411"/>
      <c r="AA79" s="454"/>
      <c r="AB79" s="454"/>
      <c r="AC79" s="415"/>
      <c r="AD79" s="417"/>
      <c r="AE79" s="415"/>
      <c r="AF79" s="11" t="s">
        <v>600</v>
      </c>
      <c r="AG79" s="11" t="s">
        <v>601</v>
      </c>
      <c r="AH79" s="11" t="s">
        <v>602</v>
      </c>
      <c r="AI79" s="57" t="s">
        <v>603</v>
      </c>
      <c r="AJ79" s="57" t="s">
        <v>604</v>
      </c>
      <c r="AK79" s="166" t="s">
        <v>970</v>
      </c>
      <c r="AL79" s="238">
        <v>0.5</v>
      </c>
      <c r="AM79" s="118" t="s">
        <v>997</v>
      </c>
      <c r="AN79" s="11" t="s">
        <v>605</v>
      </c>
      <c r="AO79" s="11" t="s">
        <v>605</v>
      </c>
      <c r="AP79" s="11" t="s">
        <v>605</v>
      </c>
      <c r="AQ79" s="11" t="s">
        <v>606</v>
      </c>
      <c r="AR79" s="11" t="s">
        <v>606</v>
      </c>
      <c r="AS79" s="166"/>
      <c r="AT79" s="234"/>
      <c r="AU79" s="167"/>
      <c r="AV79" s="474"/>
      <c r="AW79" s="417"/>
      <c r="AX79" s="477"/>
    </row>
    <row r="80" spans="1:50" s="54" customFormat="1" ht="180" customHeight="1" thickBot="1" x14ac:dyDescent="0.3">
      <c r="A80" s="354"/>
      <c r="B80" s="418" t="str">
        <f>IF([6]Ficha2!$V$13="","",[6]Ficha2!$V$13)</f>
        <v xml:space="preserve">Riesgo de Gestión </v>
      </c>
      <c r="C80" s="418" t="str">
        <f>IF([6]Ficha2!$AY$24="","",[6]Ficha2!$AY$24)</f>
        <v>Tecnología</v>
      </c>
      <c r="D80" s="484" t="s">
        <v>51</v>
      </c>
      <c r="E80" s="484" t="s">
        <v>262</v>
      </c>
      <c r="F80" s="422" t="str">
        <f>CONCATENATE(IF([6]Ficha2!$D$29="","",[6]Ficha2!$D$29),"
",IF([6]Ficha2!$D$30="","",[6]Ficha2!$D$30),"
",IF([6]Ficha2!$D$31="","",[6]Ficha2!$D$31),"
",IF([6]Ficha2!$D$32="","",[6]Ficha2!$D$32),"
",IF([6]Ficha2!$D$33="","",[6]Ficha2!$D$33),"
",IF([6]Ficha2!$D$34="","",[6]Ficha2!$D$34))</f>
        <v xml:space="preserve">--- Todos los Trámites y Procedimientos Administrativos
</v>
      </c>
      <c r="G80" s="422" t="str">
        <f>IF([6]Ficha2!$AD$29="","",[6]Ficha2!$AD$29)</f>
        <v>Procesos misionales y de apoyo del Sistema Integrado de Gestión</v>
      </c>
      <c r="H80" s="422" t="s">
        <v>223</v>
      </c>
      <c r="I80" s="422" t="s">
        <v>224</v>
      </c>
      <c r="J80" s="422" t="s">
        <v>225</v>
      </c>
      <c r="K80" s="455" t="str">
        <f>IF([6]Ficha2!$J$72="","",[6]Ficha2!$J$72)</f>
        <v>Posible (3)</v>
      </c>
      <c r="L80" s="455" t="str">
        <f>IF([6]Ficha2!$J$79="","",[6]Ficha2!$J$79)</f>
        <v>Moderado (3)</v>
      </c>
      <c r="M80" s="459" t="str">
        <f>IF([6]Ficha2!$AP$68="","",[6]Ficha2!$AP$68)</f>
        <v>Alta</v>
      </c>
      <c r="N80" s="507"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422" t="s">
        <v>265</v>
      </c>
      <c r="P80" s="457"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457"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457"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459" t="str">
        <f>IF([6]Ficha2!$AW$87="","",[6]Ficha2!$AW$87)</f>
        <v>Moderado</v>
      </c>
      <c r="T80" s="457" t="str">
        <f>IF([6]Ficha2!$AZ$87="","",[6]Ficha2!$AZ$87)</f>
        <v>No disminuye</v>
      </c>
      <c r="U80" s="422" t="s">
        <v>267</v>
      </c>
      <c r="V80" s="457"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457"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457"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459" t="str">
        <f>IF([6]Ficha2!$AW$102="","",[6]Ficha2!$AW$102)</f>
        <v>Débil</v>
      </c>
      <c r="Z80" s="457" t="str">
        <f>IF([6]Ficha2!$AZ$102="","",[6]Ficha2!$AZ$102)</f>
        <v>No disminuye</v>
      </c>
      <c r="AA80" s="455" t="str">
        <f>IF([6]Ficha2!$J$127="","",[6]Ficha2!$J$127)</f>
        <v>Posible (3)</v>
      </c>
      <c r="AB80" s="455" t="str">
        <f>IF([6]Ficha2!$J$134="","",[6]Ficha2!$J$134)</f>
        <v>Moderado (3)</v>
      </c>
      <c r="AC80" s="479" t="str">
        <f>IF([6]Ficha2!$AP$126="","",[6]Ficha2!$AP$126)</f>
        <v>Alta</v>
      </c>
      <c r="AD80" s="422" t="s">
        <v>269</v>
      </c>
      <c r="AE80" s="479" t="s">
        <v>43</v>
      </c>
      <c r="AF80" s="133" t="s">
        <v>607</v>
      </c>
      <c r="AG80" s="133" t="s">
        <v>608</v>
      </c>
      <c r="AH80" s="133" t="s">
        <v>609</v>
      </c>
      <c r="AI80" s="162" t="s">
        <v>610</v>
      </c>
      <c r="AJ80" s="162" t="s">
        <v>474</v>
      </c>
      <c r="AK80" s="57" t="s">
        <v>971</v>
      </c>
      <c r="AL80" s="238">
        <v>1</v>
      </c>
      <c r="AM80" s="118" t="s">
        <v>996</v>
      </c>
      <c r="AN80" s="11" t="s">
        <v>605</v>
      </c>
      <c r="AO80" s="11" t="s">
        <v>605</v>
      </c>
      <c r="AP80" s="11" t="s">
        <v>605</v>
      </c>
      <c r="AQ80" s="11" t="s">
        <v>606</v>
      </c>
      <c r="AR80" s="11" t="s">
        <v>606</v>
      </c>
      <c r="AS80" s="57"/>
      <c r="AT80" s="229"/>
      <c r="AU80" s="90"/>
      <c r="AV80" s="445" t="s">
        <v>275</v>
      </c>
      <c r="AW80" s="422" t="s">
        <v>270</v>
      </c>
      <c r="AX80" s="443" t="s">
        <v>274</v>
      </c>
    </row>
    <row r="81" spans="1:51" s="54" customFormat="1" ht="180" customHeight="1" thickBot="1" x14ac:dyDescent="0.3">
      <c r="A81" s="355"/>
      <c r="B81" s="419"/>
      <c r="C81" s="419"/>
      <c r="D81" s="487"/>
      <c r="E81" s="487"/>
      <c r="F81" s="423"/>
      <c r="G81" s="423"/>
      <c r="H81" s="423"/>
      <c r="I81" s="423"/>
      <c r="J81" s="423"/>
      <c r="K81" s="456"/>
      <c r="L81" s="456"/>
      <c r="M81" s="460"/>
      <c r="N81" s="523"/>
      <c r="O81" s="423"/>
      <c r="P81" s="458"/>
      <c r="Q81" s="458"/>
      <c r="R81" s="458"/>
      <c r="S81" s="460"/>
      <c r="T81" s="458"/>
      <c r="U81" s="423"/>
      <c r="V81" s="458"/>
      <c r="W81" s="458"/>
      <c r="X81" s="458"/>
      <c r="Y81" s="460"/>
      <c r="Z81" s="458"/>
      <c r="AA81" s="456"/>
      <c r="AB81" s="456"/>
      <c r="AC81" s="520"/>
      <c r="AD81" s="423"/>
      <c r="AE81" s="520"/>
      <c r="AF81" s="14" t="s">
        <v>611</v>
      </c>
      <c r="AG81" s="14" t="s">
        <v>612</v>
      </c>
      <c r="AH81" s="14" t="s">
        <v>613</v>
      </c>
      <c r="AI81" s="58" t="s">
        <v>614</v>
      </c>
      <c r="AJ81" s="58" t="s">
        <v>604</v>
      </c>
      <c r="AK81" s="58" t="s">
        <v>971</v>
      </c>
      <c r="AL81" s="296">
        <v>1</v>
      </c>
      <c r="AM81" s="283" t="s">
        <v>996</v>
      </c>
      <c r="AN81" s="14" t="s">
        <v>615</v>
      </c>
      <c r="AO81" s="14" t="s">
        <v>615</v>
      </c>
      <c r="AP81" s="14" t="s">
        <v>615</v>
      </c>
      <c r="AQ81" s="14" t="s">
        <v>606</v>
      </c>
      <c r="AR81" s="14" t="s">
        <v>606</v>
      </c>
      <c r="AS81" s="58"/>
      <c r="AT81" s="231"/>
      <c r="AU81" s="117"/>
      <c r="AV81" s="446"/>
      <c r="AW81" s="423"/>
      <c r="AX81" s="444"/>
    </row>
    <row r="82" spans="1:51" s="113" customFormat="1" ht="12.95" customHeight="1" thickBot="1" x14ac:dyDescent="0.3">
      <c r="A82" s="306"/>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8"/>
    </row>
    <row r="83" spans="1:51" s="54" customFormat="1" ht="154.5" customHeight="1" thickBot="1" x14ac:dyDescent="0.3">
      <c r="A83" s="512" t="s">
        <v>48</v>
      </c>
      <c r="B83" s="488" t="str">
        <f>IF([7]Ficha1!$V$13="","",[7]Ficha1!$V$13)</f>
        <v xml:space="preserve">Riesgo de Gestión </v>
      </c>
      <c r="C83" s="488" t="str">
        <f>IF([7]Ficha1!$AY$24="","",[7]Ficha1!$AY$24)</f>
        <v>Operativo</v>
      </c>
      <c r="D83" s="489" t="s">
        <v>159</v>
      </c>
      <c r="E83" s="489" t="s">
        <v>392</v>
      </c>
      <c r="F83" s="416" t="str">
        <f>CONCATENATE(IF([7]Ficha1!$D$29="","",[7]Ficha1!$D$29),"
",IF([7]Ficha1!$D$30="","",[7]Ficha1!$D$30),"
",IF([7]Ficha1!$D$31="","",[7]Ficha1!$D$31),"
",IF([7]Ficha1!$D$32="","",[7]Ficha1!$D$32),"
",IF([7]Ficha1!$D$33="","",[7]Ficha1!$D$33),"
",IF([7]Ficha1!$D$34="","",[7]Ficha1!$D$34))</f>
        <v xml:space="preserve">--- Todos los Trámites
</v>
      </c>
      <c r="G83" s="416" t="str">
        <f>IF([7]Ficha1!$AD$29="","",[7]Ficha1!$AD$29)</f>
        <v>Procesos de apoyo en el Sistema Integrado de Gestión</v>
      </c>
      <c r="H83" s="416" t="s">
        <v>256</v>
      </c>
      <c r="I83" s="416" t="s">
        <v>257</v>
      </c>
      <c r="J83" s="416" t="s">
        <v>393</v>
      </c>
      <c r="K83" s="453" t="str">
        <f>IF([7]Ficha1!$J$72="","",[7]Ficha1!$J$72)</f>
        <v>Posible (3)</v>
      </c>
      <c r="L83" s="453" t="str">
        <f>IF([7]Ficha1!$J$79="","",[7]Ficha1!$J$79)</f>
        <v>Moderado (3)</v>
      </c>
      <c r="M83" s="412" t="str">
        <f>IF([7]Ficha1!$AP$68="","",[7]Ficha1!$AP$68)</f>
        <v>Alta</v>
      </c>
      <c r="N83" s="416" t="s">
        <v>394</v>
      </c>
      <c r="O83" s="416" t="s">
        <v>395</v>
      </c>
      <c r="P83" s="410" t="str">
        <f>CONCATENATE(IF([7]Ficha1!$AL$87="","",[7]Ficha1!$AL$87),"
",IF([7]Ficha1!$AL$88="","",[7]Ficha1!$AL$88),"
",IF([7]Ficha1!$AL$89="","",[7]Ficha1!$AL$89),"
",IF([7]Ficha1!$AL$90="","",[7]Ficha1!$AL$90),"
",IF([7]Ficha1!$AL$91="","",[7]Ficha1!$AL$91),"
",IF([7]Ficha1!$AL$92="","",[7]Ficha1!$AL$92),"
",IF([7]Ficha1!$AL$93="","",[7]Ficha1!$AL$93),"
",IF([7]Ficha1!$AL$94="","",[7]Ficha1!$AL$94),"
",IF([7]Ficha1!$AL$95="","",[7]Ficha1!$AL$95),"
",IF([7]Ficha1!$AL$96="","",[7]Ficha1!$AL$96))</f>
        <v xml:space="preserve">Fuerte
Fuerte
</v>
      </c>
      <c r="Q83" s="410" t="str">
        <f>CONCATENATE(IF([7]Ficha1!$AR$87="","",[7]Ficha1!$AR$87),"
",IF([7]Ficha1!$AR$88="","",[7]Ficha1!$AR$88),"
",IF([7]Ficha1!$AR$89="","",[7]Ficha1!$AR$89),"
",IF([7]Ficha1!$AR$90="","",[7]Ficha1!$AR$90),"
",IF([7]Ficha1!$AR$91="","",[7]Ficha1!$AR$91),"
",IF([7]Ficha1!$AR$92="","",[7]Ficha1!$AR$92),"
",IF([7]Ficha1!$AR$93="","",[7]Ficha1!$AR$93),"
",IF([7]Ficha1!$AR$94="","",[7]Ficha1!$AR$94),"
",IF([7]Ficha1!$AR$95="","",[7]Ficha1!$AR$95),"
",IF([7]Ficha1!$AR$96="","",[7]Ficha1!$AR$96))</f>
        <v xml:space="preserve">Moderado
Moderado
</v>
      </c>
      <c r="R83" s="410" t="str">
        <f>CONCATENATE(IF([7]Ficha1!$AT$87="","",[7]Ficha1!$AT$87),"
",IF([7]Ficha1!$AT$88="","",[7]Ficha1!$AT$88),"
",IF([7]Ficha1!$AT$89="","",[7]Ficha1!$AT$89),"
",IF([7]Ficha1!$AT$90="","",[7]Ficha1!$AT$90),"
",IF([7]Ficha1!$AT$91="","",[7]Ficha1!$AT$91),"
",IF([7]Ficha1!$AT$92="","",[7]Ficha1!$AT$92),"
",IF([7]Ficha1!$AT$93="","",[7]Ficha1!$AT$93),"
",IF([7]Ficha1!$AT$94="","",[7]Ficha1!$AT$94),"
",IF([7]Ficha1!$AT$95="","",[7]Ficha1!$AT$95),"
",IF([7]Ficha1!$AT$96="","",[7]Ficha1!$AT$96))</f>
        <v xml:space="preserve">Moderado
Moderado
</v>
      </c>
      <c r="S83" s="412" t="str">
        <f>IF([7]Ficha1!$AW$87="","",[7]Ficha1!$AW$87)</f>
        <v>Moderado</v>
      </c>
      <c r="T83" s="410" t="str">
        <f>IF([7]Ficha1!$AZ$87="","",[7]Ficha1!$AZ$87)</f>
        <v>No disminuye</v>
      </c>
      <c r="U83" s="416" t="str">
        <f>CONCATENATE(IF([7]Ficha1!$D$102="","",[7]Ficha1!$D$102),"
",IF([7]Ficha1!$D$103="","",[7]Ficha1!$D$103),"
",IF([7]Ficha1!$D$104="","",[7]Ficha1!$D$104),"
",IF([7]Ficha1!$D$105="","",[7]Ficha1!$D$105),"
",IF([7]Ficha1!$D$106="","",[7]Ficha1!$D$106),"
",IF([7]Ficha1!$D$107="","",[7]Ficha1!$D$107),"
",IF([7]Ficha1!$D$108="","",[7]Ficha1!$D$108),"
",IF([7]Ficha1!$D$109="","",[7]Ficha1!$D$109),"
",IF([7]Ficha1!$D$110="","",[7]Ficha1!$D$110),"
",IF([7]Ficha1!$D$111="","",[7]Ficha1!$D$111))</f>
        <v xml:space="preserve">Actualización de las tablas de retención documental
</v>
      </c>
      <c r="V83" s="410" t="str">
        <f>CONCATENATE(IF([7]Ficha1!$AL$102="","",[7]Ficha1!$AL$102),"
",IF([7]Ficha1!$AL$103="","",[7]Ficha1!$AL$103),"
",IF([7]Ficha1!$AL$104="","",[7]Ficha1!$AL$104),"
",IF([7]Ficha1!$AL$105="","",[7]Ficha1!$AL$105),"
",IF([7]Ficha1!$AL$106="","",[7]Ficha1!$AL$106),"
",IF([7]Ficha1!$AL$107="","",[7]Ficha1!$AL$107),"
",IF([7]Ficha1!$AL$108="","",[7]Ficha1!$AL$108),"
",IF([7]Ficha1!$AL$109="","",[7]Ficha1!$AL$109),"
",IF([7]Ficha1!$AL$110="","",[7]Ficha1!$AL$110),"
",IF([7]Ficha1!$AL$111="","",[7]Ficha1!$AL$111))</f>
        <v xml:space="preserve">Fuerte
</v>
      </c>
      <c r="W83" s="410" t="str">
        <f>CONCATENATE(IF([7]Ficha1!$AR$102="","",[7]Ficha1!$AR$102),"
",IF([7]Ficha1!$AR$103="","",[7]Ficha1!$AR$103),"
",IF([7]Ficha1!$AR$104="","",[7]Ficha1!$AR$104),"
",IF([7]Ficha1!$AR$105="","",[7]Ficha1!$AR$105),"
",IF([7]Ficha1!$AR$106="","",[7]Ficha1!$AR$106),"
",IF([7]Ficha1!$AR$107="","",[7]Ficha1!$AR$107),"
",IF([7]Ficha1!$AR$108="","",[7]Ficha1!$AR$108),"
",IF([7]Ficha1!$AR$109="","",[7]Ficha1!$AR$109),"
",IF([7]Ficha1!$AR$110="","",[7]Ficha1!$AR$110),"
",IF([7]Ficha1!$AR$111="","",[7]Ficha1!$AR$111))</f>
        <v xml:space="preserve">Moderado
</v>
      </c>
      <c r="X83" s="410" t="str">
        <f>CONCATENATE(IF([7]Ficha1!$AT$102="","",[7]Ficha1!$AT$102),"
",IF([7]Ficha1!$AT$103="","",[7]Ficha1!$AT$103),"
",IF([7]Ficha1!$AT$104="","",[7]Ficha1!$AT$104),"
",IF([7]Ficha1!$AT$105="","",[7]Ficha1!$AT$105),"
",IF([7]Ficha1!$AT$106="","",[7]Ficha1!$AT$106),"
",IF([7]Ficha1!$AT$107="","",[7]Ficha1!$AT$107),"
",IF([7]Ficha1!$AT$108="","",[7]Ficha1!$AT$108),"
",IF([7]Ficha1!$AT$109="","",[7]Ficha1!$AT$109),"
",IF([7]Ficha1!$AT$110="","",[7]Ficha1!$AT$110),"
",IF([7]Ficha1!$AT$111="","",[7]Ficha1!$AT$111))</f>
        <v xml:space="preserve">Moderado
</v>
      </c>
      <c r="Y83" s="412" t="str">
        <f>IF([7]Ficha1!$AW$102="","",[7]Ficha1!$AW$102)</f>
        <v>Moderado</v>
      </c>
      <c r="Z83" s="410" t="str">
        <f>IF([7]Ficha1!$AZ$102="","",[7]Ficha1!$AZ$102)</f>
        <v>No disminuye</v>
      </c>
      <c r="AA83" s="453" t="str">
        <f>IF([7]Ficha1!$J$127="","",[7]Ficha1!$J$127)</f>
        <v>Posible (3)</v>
      </c>
      <c r="AB83" s="453" t="str">
        <f>IF([7]Ficha1!$J$134="","",[7]Ficha1!$J$134)</f>
        <v>Moderado (3)</v>
      </c>
      <c r="AC83" s="414" t="str">
        <f>IF([7]Ficha1!$AP$126="","",[7]Ficha1!$AP$126)</f>
        <v>Alta</v>
      </c>
      <c r="AD83" s="410" t="str">
        <f>IF([7]Ficha1!$AP$130="","",[7]Ficha1!$AP$130)</f>
        <v>Se determina que la valoracion del riesgo residual es alta teniendo en cuenta el resultado de los controles ya existentes y se estableceran  acciones que eviten la materializacion del riesgo y se pueda reducir la ubicación del riesgo</v>
      </c>
      <c r="AE83" s="414" t="s">
        <v>43</v>
      </c>
      <c r="AF83" s="42" t="s">
        <v>514</v>
      </c>
      <c r="AG83" s="42" t="s">
        <v>515</v>
      </c>
      <c r="AH83" s="42" t="s">
        <v>516</v>
      </c>
      <c r="AI83" s="53" t="s">
        <v>517</v>
      </c>
      <c r="AJ83" s="53" t="s">
        <v>518</v>
      </c>
      <c r="AK83" s="303" t="s">
        <v>1042</v>
      </c>
      <c r="AL83" s="209">
        <v>1</v>
      </c>
      <c r="AM83" s="118" t="s">
        <v>968</v>
      </c>
      <c r="AN83" s="8" t="s">
        <v>81</v>
      </c>
      <c r="AO83" s="8" t="s">
        <v>81</v>
      </c>
      <c r="AP83" s="8" t="s">
        <v>81</v>
      </c>
      <c r="AQ83" s="41" t="s">
        <v>81</v>
      </c>
      <c r="AR83" s="94" t="s">
        <v>81</v>
      </c>
      <c r="AS83" s="41"/>
      <c r="AT83" s="232"/>
      <c r="AU83" s="122"/>
      <c r="AV83" s="493" t="s">
        <v>420</v>
      </c>
      <c r="AW83" s="416" t="s">
        <v>421</v>
      </c>
      <c r="AX83" s="492" t="s">
        <v>422</v>
      </c>
    </row>
    <row r="84" spans="1:51" s="54" customFormat="1" ht="99.95" customHeight="1" thickBot="1" x14ac:dyDescent="0.3">
      <c r="A84" s="354"/>
      <c r="B84" s="482"/>
      <c r="C84" s="482"/>
      <c r="D84" s="485"/>
      <c r="E84" s="485"/>
      <c r="F84" s="475"/>
      <c r="G84" s="475"/>
      <c r="H84" s="475"/>
      <c r="I84" s="475"/>
      <c r="J84" s="475"/>
      <c r="K84" s="478"/>
      <c r="L84" s="478"/>
      <c r="M84" s="464"/>
      <c r="N84" s="475"/>
      <c r="O84" s="475"/>
      <c r="P84" s="463"/>
      <c r="Q84" s="463"/>
      <c r="R84" s="463"/>
      <c r="S84" s="464"/>
      <c r="T84" s="463"/>
      <c r="U84" s="475"/>
      <c r="V84" s="463"/>
      <c r="W84" s="463"/>
      <c r="X84" s="463"/>
      <c r="Y84" s="464"/>
      <c r="Z84" s="463"/>
      <c r="AA84" s="478"/>
      <c r="AB84" s="478"/>
      <c r="AC84" s="480"/>
      <c r="AD84" s="463"/>
      <c r="AE84" s="480"/>
      <c r="AF84" s="11" t="s">
        <v>522</v>
      </c>
      <c r="AG84" s="11" t="s">
        <v>519</v>
      </c>
      <c r="AH84" s="11" t="s">
        <v>520</v>
      </c>
      <c r="AI84" s="57" t="s">
        <v>523</v>
      </c>
      <c r="AJ84" s="57" t="s">
        <v>521</v>
      </c>
      <c r="AK84" s="142" t="s">
        <v>937</v>
      </c>
      <c r="AL84" s="210">
        <v>0.25</v>
      </c>
      <c r="AM84" s="118" t="s">
        <v>968</v>
      </c>
      <c r="AN84" s="129"/>
      <c r="AO84" s="129"/>
      <c r="AP84" s="129"/>
      <c r="AQ84" s="142"/>
      <c r="AR84" s="159"/>
      <c r="AS84" s="142"/>
      <c r="AT84" s="233"/>
      <c r="AU84" s="160"/>
      <c r="AV84" s="473"/>
      <c r="AW84" s="475"/>
      <c r="AX84" s="476"/>
    </row>
    <row r="85" spans="1:51" s="54" customFormat="1" ht="189.75" customHeight="1" thickBot="1" x14ac:dyDescent="0.3">
      <c r="A85" s="354"/>
      <c r="B85" s="483"/>
      <c r="C85" s="483"/>
      <c r="D85" s="486"/>
      <c r="E85" s="486"/>
      <c r="F85" s="417"/>
      <c r="G85" s="417"/>
      <c r="H85" s="417"/>
      <c r="I85" s="417"/>
      <c r="J85" s="417"/>
      <c r="K85" s="454"/>
      <c r="L85" s="454"/>
      <c r="M85" s="413"/>
      <c r="N85" s="417"/>
      <c r="O85" s="417"/>
      <c r="P85" s="411"/>
      <c r="Q85" s="411"/>
      <c r="R85" s="411"/>
      <c r="S85" s="413"/>
      <c r="T85" s="411"/>
      <c r="U85" s="417"/>
      <c r="V85" s="411"/>
      <c r="W85" s="411"/>
      <c r="X85" s="411"/>
      <c r="Y85" s="413"/>
      <c r="Z85" s="411"/>
      <c r="AA85" s="454"/>
      <c r="AB85" s="454"/>
      <c r="AC85" s="415"/>
      <c r="AD85" s="411"/>
      <c r="AE85" s="415"/>
      <c r="AF85" s="11" t="s">
        <v>524</v>
      </c>
      <c r="AG85" s="11" t="s">
        <v>525</v>
      </c>
      <c r="AH85" s="11" t="s">
        <v>526</v>
      </c>
      <c r="AI85" s="277" t="s">
        <v>527</v>
      </c>
      <c r="AJ85" s="277" t="s">
        <v>528</v>
      </c>
      <c r="AK85" s="142" t="s">
        <v>1043</v>
      </c>
      <c r="AL85" s="210">
        <v>0.6</v>
      </c>
      <c r="AM85" s="118" t="s">
        <v>968</v>
      </c>
      <c r="AN85" s="129"/>
      <c r="AO85" s="129"/>
      <c r="AP85" s="129"/>
      <c r="AQ85" s="142"/>
      <c r="AR85" s="159"/>
      <c r="AS85" s="142"/>
      <c r="AT85" s="233"/>
      <c r="AU85" s="160"/>
      <c r="AV85" s="474"/>
      <c r="AW85" s="417"/>
      <c r="AX85" s="477"/>
    </row>
    <row r="86" spans="1:51" s="54" customFormat="1" ht="201.75" customHeight="1" thickBot="1" x14ac:dyDescent="0.3">
      <c r="A86" s="354"/>
      <c r="B86" s="418" t="str">
        <f>IF([7]Ficha2!$V$13="","",[7]Ficha2!$V$13)</f>
        <v xml:space="preserve">Riesgo de Gestión </v>
      </c>
      <c r="C86" s="418" t="str">
        <f>IF([7]Ficha2!$AY$24="","",[7]Ficha2!$AY$24)</f>
        <v>Estratégico</v>
      </c>
      <c r="D86" s="484" t="s">
        <v>159</v>
      </c>
      <c r="E86" s="484" t="s">
        <v>396</v>
      </c>
      <c r="F86" s="422" t="str">
        <f>CONCATENATE(IF([7]Ficha2!$D$29="","",[7]Ficha2!$D$29),"
",IF([7]Ficha2!$D$30="","",[7]Ficha2!$D$30),"
",IF([7]Ficha2!$D$31="","",[7]Ficha2!$D$31),"
",IF([7]Ficha2!$D$32="","",[7]Ficha2!$D$32),"
",IF([7]Ficha2!$D$33="","",[7]Ficha2!$D$33),"
",IF([7]Ficha2!$D$34="","",[7]Ficha2!$D$34))</f>
        <v xml:space="preserve">--- Todos los Procedimientos Administrativos
</v>
      </c>
      <c r="G86" s="422" t="str">
        <f>IF([7]Ficha2!$AD$29="","",[7]Ficha2!$AD$29)</f>
        <v>Todos los Procesos en el Sistema Integrado de Gestión</v>
      </c>
      <c r="H86" s="422" t="s">
        <v>258</v>
      </c>
      <c r="I86" s="422" t="s">
        <v>259</v>
      </c>
      <c r="J86" s="422" t="s">
        <v>397</v>
      </c>
      <c r="K86" s="455" t="str">
        <f>IF([7]Ficha2!$J$72="","",[7]Ficha2!$J$72)</f>
        <v>Posible (3)</v>
      </c>
      <c r="L86" s="455" t="str">
        <f>IF([7]Ficha2!$J$79="","",[7]Ficha2!$J$79)</f>
        <v>Moderado (3)</v>
      </c>
      <c r="M86" s="459" t="str">
        <f>IF([7]Ficha2!$AP$68="","",[7]Ficha2!$AP$68)</f>
        <v>Extrema</v>
      </c>
      <c r="N86" s="422" t="str">
        <f>IF([7]Ficha2!$AP$72="","",[7]Ficha2!$AP$72)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6" s="422" t="str">
        <f>CONCATENATE(IF([7]Ficha2!$D$87="","",[7]Ficha2!$D$87),"
",IF([7]Ficha2!$D$88="","",[7]Ficha2!$D$88),"
",IF([7]Ficha2!$D$89="","",[7]Ficha2!$D$89),"
",IF([7]Ficha2!$D$90="","",[7]Ficha2!$D$90),"
",IF([7]Ficha2!$D$91="","",[7]Ficha2!$D$91),"
",IF([7]Ficha2!$D$92="","",[7]Ficha2!$D$92),"
",IF([7]Ficha2!$D$93="","",[7]Ficha2!$D$93),"
",IF([7]Ficha2!$D$94="","",[7]Ficha2!$D$94),"
",IF([7]Ficha2!$D$95="","",[7]Ficha2!$D$95),"
",IF([7]Ficha2!$D$96="","",[7]Ficha2!$D$96))</f>
        <v xml:space="preserve">Organizar el archivo fisico de la entidad aplicando la normatividad vigente del tema
Solicitar la contratación del personal capacitado para relizar actividades de archivo
Reconstrucción de los documentos afectados por la humedad
</v>
      </c>
      <c r="P86" s="457" t="str">
        <f>CONCATENATE(IF([7]Ficha2!$AL$87="","",[7]Ficha2!$AL$87),"
",IF([7]Ficha2!$AL$88="","",[7]Ficha2!$AL$88),"
",IF([7]Ficha2!$AL$89="","",[7]Ficha2!$AL$89),"
",IF([7]Ficha2!$AL$90="","",[7]Ficha2!$AL$90),"
",IF([7]Ficha2!$AL$91="","",[7]Ficha2!$AL$91),"
",IF([7]Ficha2!$AL$92="","",[7]Ficha2!$AL$92),"
",IF([7]Ficha2!$AL$93="","",[7]Ficha2!$AL$93),"
",IF([7]Ficha2!$AL$94="","",[7]Ficha2!$AL$94),"
",IF([7]Ficha2!$AL$95="","",[7]Ficha2!$AL$95),"
",IF([7]Ficha2!$AL$96="","",[7]Ficha2!$AL$96))</f>
        <v xml:space="preserve">Fuerte
Fuerte
Fuerte
</v>
      </c>
      <c r="Q86" s="457" t="str">
        <f>CONCATENATE(IF([7]Ficha2!$AR$87="","",[7]Ficha2!$AR$87),"
",IF([7]Ficha2!$AR$88="","",[7]Ficha2!$AR$88),"
",IF([7]Ficha2!$AR$89="","",[7]Ficha2!$AR$89),"
",IF([7]Ficha2!$AR$90="","",[7]Ficha2!$AR$90),"
",IF([7]Ficha2!$AR$91="","",[7]Ficha2!$AR$91),"
",IF([7]Ficha2!$AR$92="","",[7]Ficha2!$AR$92),"
",IF([7]Ficha2!$AR$93="","",[7]Ficha2!$AR$93),"
",IF([7]Ficha2!$AR$94="","",[7]Ficha2!$AR$94),"
",IF([7]Ficha2!$AR$95="","",[7]Ficha2!$AR$95),"
",IF([7]Ficha2!$AR$96="","",[7]Ficha2!$AR$96))</f>
        <v xml:space="preserve">Moderado
Moderado
Moderado
</v>
      </c>
      <c r="R86" s="457" t="str">
        <f>CONCATENATE(IF([7]Ficha2!$AT$87="","",[7]Ficha2!$AT$87),"
",IF([7]Ficha2!$AT$88="","",[7]Ficha2!$AT$88),"
",IF([7]Ficha2!$AT$89="","",[7]Ficha2!$AT$89),"
",IF([7]Ficha2!$AT$90="","",[7]Ficha2!$AT$90),"
",IF([7]Ficha2!$AT$91="","",[7]Ficha2!$AT$91),"
",IF([7]Ficha2!$AT$92="","",[7]Ficha2!$AT$92),"
",IF([7]Ficha2!$AT$93="","",[7]Ficha2!$AT$93),"
",IF([7]Ficha2!$AT$94="","",[7]Ficha2!$AT$94),"
",IF([7]Ficha2!$AT$95="","",[7]Ficha2!$AT$95),"
",IF([7]Ficha2!$AT$96="","",[7]Ficha2!$AT$96))</f>
        <v xml:space="preserve">Moderado
Moderado
Moderado
</v>
      </c>
      <c r="S86" s="459" t="str">
        <f>IF([7]Ficha2!$AW$87="","",[7]Ficha2!$AW$87)</f>
        <v>Moderado</v>
      </c>
      <c r="T86" s="457" t="str">
        <f>IF([7]Ficha2!$AZ$87="","",[7]Ficha2!$AZ$87)</f>
        <v>No disminuye</v>
      </c>
      <c r="U86" s="422" t="str">
        <f>CONCATENATE(IF([7]Ficha2!$D$102="","",[7]Ficha2!$D$102),"
",IF([7]Ficha2!$D$103="","",[7]Ficha2!$D$103),"
",IF([7]Ficha2!$D$104="","",[7]Ficha2!$D$104),"
",IF([7]Ficha2!$D$105="","",[7]Ficha2!$D$105),"
",IF([7]Ficha2!$D$106="","",[7]Ficha2!$D$106),"
",IF([7]Ficha2!$D$107="","",[7]Ficha2!$D$107),"
",IF([7]Ficha2!$D$108="","",[7]Ficha2!$D$108),"
",IF([7]Ficha2!$D$109="","",[7]Ficha2!$D$109),"
",IF([7]Ficha2!$D$110="","",[7]Ficha2!$D$110),"
",IF([7]Ficha2!$D$111="","",[7]Ficha2!$D$111))</f>
        <v xml:space="preserve">Seguimientos periodicos a los avances de las actividades del proceso 
Consecucion de un nuevo espacio para llevar el archivo
</v>
      </c>
      <c r="V86" s="457" t="str">
        <f>CONCATENATE(IF([7]Ficha2!$AL$102="","",[7]Ficha2!$AL$102),"
",IF([7]Ficha2!$AL$103="","",[7]Ficha2!$AL$103),"
",IF([7]Ficha2!$AL$104="","",[7]Ficha2!$AL$104),"
",IF([7]Ficha2!$AL$105="","",[7]Ficha2!$AL$105),"
",IF([7]Ficha2!$AL$106="","",[7]Ficha2!$AL$106),"
",IF([7]Ficha2!$AL$107="","",[7]Ficha2!$AL$107),"
",IF([7]Ficha2!$AL$108="","",[7]Ficha2!$AL$108),"
",IF([7]Ficha2!$AL$109="","",[7]Ficha2!$AL$109),"
",IF([7]Ficha2!$AL$110="","",[7]Ficha2!$AL$110),"
",IF([7]Ficha2!$AL$111="","",[7]Ficha2!$AL$111))</f>
        <v xml:space="preserve">Fuerte
Fuerte
</v>
      </c>
      <c r="W86" s="457" t="str">
        <f>CONCATENATE(IF([7]Ficha2!$AR$102="","",[7]Ficha2!$AR$102),"
",IF([7]Ficha2!$AR$103="","",[7]Ficha2!$AR$103),"
",IF([7]Ficha2!$AR$104="","",[7]Ficha2!$AR$104),"
",IF([7]Ficha2!$AR$105="","",[7]Ficha2!$AR$105),"
",IF([7]Ficha2!$AR$106="","",[7]Ficha2!$AR$106),"
",IF([7]Ficha2!$AR$107="","",[7]Ficha2!$AR$107),"
",IF([7]Ficha2!$AR$108="","",[7]Ficha2!$AR$108),"
",IF([7]Ficha2!$AR$109="","",[7]Ficha2!$AR$109),"
",IF([7]Ficha2!$AR$110="","",[7]Ficha2!$AR$110),"
",IF([7]Ficha2!$AR$111="","",[7]Ficha2!$AR$111))</f>
        <v xml:space="preserve">Moderado
Moderado
</v>
      </c>
      <c r="X86" s="457" t="str">
        <f>CONCATENATE(IF([7]Ficha2!$AT$102="","",[7]Ficha2!$AT$102),"
",IF([7]Ficha2!$AT$103="","",[7]Ficha2!$AT$103),"
",IF([7]Ficha2!$AT$104="","",[7]Ficha2!$AT$104),"
",IF([7]Ficha2!$AT$105="","",[7]Ficha2!$AT$105),"
",IF([7]Ficha2!$AT$106="","",[7]Ficha2!$AT$106),"
",IF([7]Ficha2!$AT$107="","",[7]Ficha2!$AT$107),"
",IF([7]Ficha2!$AT$108="","",[7]Ficha2!$AT$108),"
",IF([7]Ficha2!$AT$109="","",[7]Ficha2!$AT$109),"
",IF([7]Ficha2!$AT$110="","",[7]Ficha2!$AT$110),"
",IF([7]Ficha2!$AT$111="","",[7]Ficha2!$AT$111))</f>
        <v xml:space="preserve">Moderado
Moderado
</v>
      </c>
      <c r="Y86" s="459" t="str">
        <f>IF([7]Ficha2!$AW$102="","",[7]Ficha2!$AW$102)</f>
        <v>Moderado</v>
      </c>
      <c r="Z86" s="457" t="str">
        <f>IF([7]Ficha2!$AZ$102="","",[7]Ficha2!$AZ$102)</f>
        <v>No disminuye</v>
      </c>
      <c r="AA86" s="455" t="str">
        <f>IF([7]Ficha2!$J$127="","",[7]Ficha2!$J$127)</f>
        <v>Posible (3)</v>
      </c>
      <c r="AB86" s="455" t="str">
        <f>IF([7]Ficha2!$J$134="","",[7]Ficha2!$J$134)</f>
        <v>Moderado (3)</v>
      </c>
      <c r="AC86" s="479" t="str">
        <f>IF([7]Ficha2!$AP$126="","",[7]Ficha2!$AP$126)</f>
        <v>Alta</v>
      </c>
      <c r="AD86" s="422" t="str">
        <f>IF([7]Ficha2!$AP$130="","",[7]Ficha2!$AP$130)</f>
        <v>Se determina que la valoracion del riesgo residual es alta teniendo en cuenta el resultado de los controles ya existentes y se estableceran  acciones que eviten la materializacion del riesgo y se pueda reducir la ubicación del riesgo</v>
      </c>
      <c r="AE86" s="479" t="s">
        <v>43</v>
      </c>
      <c r="AF86" s="11" t="s">
        <v>538</v>
      </c>
      <c r="AG86" s="11" t="s">
        <v>539</v>
      </c>
      <c r="AH86" s="11" t="s">
        <v>540</v>
      </c>
      <c r="AI86" s="57" t="s">
        <v>541</v>
      </c>
      <c r="AJ86" s="57" t="s">
        <v>472</v>
      </c>
      <c r="AK86" s="11" t="s">
        <v>1044</v>
      </c>
      <c r="AL86" s="208">
        <v>0.6</v>
      </c>
      <c r="AM86" s="118" t="s">
        <v>968</v>
      </c>
      <c r="AN86" s="11" t="s">
        <v>529</v>
      </c>
      <c r="AO86" s="11" t="s">
        <v>530</v>
      </c>
      <c r="AP86" s="11" t="s">
        <v>532</v>
      </c>
      <c r="AQ86" s="11" t="s">
        <v>531</v>
      </c>
      <c r="AR86" s="97" t="s">
        <v>481</v>
      </c>
      <c r="AS86" s="11" t="s">
        <v>939</v>
      </c>
      <c r="AT86" s="229">
        <v>0.5</v>
      </c>
      <c r="AU86" s="120" t="s">
        <v>999</v>
      </c>
      <c r="AV86" s="445" t="s">
        <v>592</v>
      </c>
      <c r="AW86" s="422" t="s">
        <v>593</v>
      </c>
      <c r="AX86" s="443" t="s">
        <v>594</v>
      </c>
    </row>
    <row r="87" spans="1:51" s="54" customFormat="1" ht="226.5" customHeight="1" thickBot="1" x14ac:dyDescent="0.3">
      <c r="A87" s="354"/>
      <c r="B87" s="482"/>
      <c r="C87" s="482"/>
      <c r="D87" s="485"/>
      <c r="E87" s="485"/>
      <c r="F87" s="475"/>
      <c r="G87" s="475"/>
      <c r="H87" s="475"/>
      <c r="I87" s="475"/>
      <c r="J87" s="475"/>
      <c r="K87" s="478"/>
      <c r="L87" s="478"/>
      <c r="M87" s="464"/>
      <c r="N87" s="475"/>
      <c r="O87" s="475"/>
      <c r="P87" s="463"/>
      <c r="Q87" s="463"/>
      <c r="R87" s="463"/>
      <c r="S87" s="464"/>
      <c r="T87" s="463"/>
      <c r="U87" s="475"/>
      <c r="V87" s="463"/>
      <c r="W87" s="463"/>
      <c r="X87" s="463"/>
      <c r="Y87" s="464"/>
      <c r="Z87" s="463"/>
      <c r="AA87" s="478"/>
      <c r="AB87" s="478"/>
      <c r="AC87" s="480"/>
      <c r="AD87" s="475"/>
      <c r="AE87" s="480"/>
      <c r="AF87" s="11" t="s">
        <v>542</v>
      </c>
      <c r="AG87" s="11" t="s">
        <v>539</v>
      </c>
      <c r="AH87" s="11" t="s">
        <v>543</v>
      </c>
      <c r="AI87" s="57" t="s">
        <v>544</v>
      </c>
      <c r="AJ87" s="57" t="s">
        <v>521</v>
      </c>
      <c r="AK87" s="11" t="s">
        <v>1045</v>
      </c>
      <c r="AL87" s="208">
        <v>0.8</v>
      </c>
      <c r="AM87" s="118" t="s">
        <v>968</v>
      </c>
      <c r="AN87" s="161"/>
      <c r="AO87" s="161"/>
      <c r="AP87" s="161"/>
      <c r="AQ87" s="161"/>
      <c r="AR87" s="161"/>
      <c r="AS87" s="11"/>
      <c r="AT87" s="229"/>
      <c r="AU87" s="126"/>
      <c r="AV87" s="473"/>
      <c r="AW87" s="475"/>
      <c r="AX87" s="476"/>
    </row>
    <row r="88" spans="1:51" s="54" customFormat="1" ht="165" customHeight="1" thickBot="1" x14ac:dyDescent="0.3">
      <c r="A88" s="354"/>
      <c r="B88" s="482"/>
      <c r="C88" s="482"/>
      <c r="D88" s="485"/>
      <c r="E88" s="485"/>
      <c r="F88" s="475"/>
      <c r="G88" s="475"/>
      <c r="H88" s="475"/>
      <c r="I88" s="475"/>
      <c r="J88" s="475"/>
      <c r="K88" s="478"/>
      <c r="L88" s="478"/>
      <c r="M88" s="464"/>
      <c r="N88" s="475"/>
      <c r="O88" s="475"/>
      <c r="P88" s="463"/>
      <c r="Q88" s="463"/>
      <c r="R88" s="463"/>
      <c r="S88" s="464"/>
      <c r="T88" s="463"/>
      <c r="U88" s="475"/>
      <c r="V88" s="463"/>
      <c r="W88" s="463"/>
      <c r="X88" s="463"/>
      <c r="Y88" s="464"/>
      <c r="Z88" s="463"/>
      <c r="AA88" s="478"/>
      <c r="AB88" s="478"/>
      <c r="AC88" s="480"/>
      <c r="AD88" s="475"/>
      <c r="AE88" s="480"/>
      <c r="AF88" s="11" t="s">
        <v>545</v>
      </c>
      <c r="AG88" s="11" t="s">
        <v>546</v>
      </c>
      <c r="AH88" s="11" t="s">
        <v>549</v>
      </c>
      <c r="AI88" s="57" t="s">
        <v>548</v>
      </c>
      <c r="AJ88" s="57" t="s">
        <v>547</v>
      </c>
      <c r="AK88" s="11" t="s">
        <v>937</v>
      </c>
      <c r="AL88" s="208">
        <v>0.25</v>
      </c>
      <c r="AM88" s="118" t="s">
        <v>968</v>
      </c>
      <c r="AN88" s="11"/>
      <c r="AO88" s="11"/>
      <c r="AP88" s="11"/>
      <c r="AQ88" s="11"/>
      <c r="AR88" s="97"/>
      <c r="AS88" s="11"/>
      <c r="AT88" s="229"/>
      <c r="AU88" s="126"/>
      <c r="AV88" s="473"/>
      <c r="AW88" s="475"/>
      <c r="AX88" s="476"/>
    </row>
    <row r="89" spans="1:51" s="54" customFormat="1" ht="178.5" customHeight="1" thickBot="1" x14ac:dyDescent="0.3">
      <c r="A89" s="354"/>
      <c r="B89" s="482"/>
      <c r="C89" s="482"/>
      <c r="D89" s="485"/>
      <c r="E89" s="485"/>
      <c r="F89" s="475"/>
      <c r="G89" s="475"/>
      <c r="H89" s="475"/>
      <c r="I89" s="475"/>
      <c r="J89" s="475"/>
      <c r="K89" s="478"/>
      <c r="L89" s="478"/>
      <c r="M89" s="464"/>
      <c r="N89" s="475"/>
      <c r="O89" s="475"/>
      <c r="P89" s="463"/>
      <c r="Q89" s="463"/>
      <c r="R89" s="463"/>
      <c r="S89" s="464"/>
      <c r="T89" s="463"/>
      <c r="U89" s="475"/>
      <c r="V89" s="463"/>
      <c r="W89" s="463"/>
      <c r="X89" s="463"/>
      <c r="Y89" s="464"/>
      <c r="Z89" s="463"/>
      <c r="AA89" s="478"/>
      <c r="AB89" s="478"/>
      <c r="AC89" s="480"/>
      <c r="AD89" s="475"/>
      <c r="AE89" s="480"/>
      <c r="AF89" s="11" t="s">
        <v>550</v>
      </c>
      <c r="AG89" s="11" t="s">
        <v>551</v>
      </c>
      <c r="AH89" s="11" t="s">
        <v>552</v>
      </c>
      <c r="AI89" s="57" t="s">
        <v>553</v>
      </c>
      <c r="AJ89" s="57" t="s">
        <v>554</v>
      </c>
      <c r="AK89" s="11" t="s">
        <v>1047</v>
      </c>
      <c r="AL89" s="208">
        <v>1</v>
      </c>
      <c r="AM89" s="118" t="s">
        <v>968</v>
      </c>
      <c r="AN89" s="11" t="s">
        <v>534</v>
      </c>
      <c r="AO89" s="11" t="s">
        <v>533</v>
      </c>
      <c r="AP89" s="11" t="s">
        <v>535</v>
      </c>
      <c r="AQ89" s="11" t="s">
        <v>536</v>
      </c>
      <c r="AR89" s="97" t="s">
        <v>537</v>
      </c>
      <c r="AS89" s="11" t="s">
        <v>940</v>
      </c>
      <c r="AT89" s="229">
        <v>0.5</v>
      </c>
      <c r="AU89" s="125" t="s">
        <v>983</v>
      </c>
      <c r="AV89" s="473"/>
      <c r="AW89" s="475"/>
      <c r="AX89" s="476"/>
    </row>
    <row r="90" spans="1:51" s="54" customFormat="1" ht="165" customHeight="1" thickBot="1" x14ac:dyDescent="0.3">
      <c r="A90" s="354"/>
      <c r="B90" s="483"/>
      <c r="C90" s="483"/>
      <c r="D90" s="486"/>
      <c r="E90" s="486"/>
      <c r="F90" s="417"/>
      <c r="G90" s="417"/>
      <c r="H90" s="417"/>
      <c r="I90" s="417"/>
      <c r="J90" s="417"/>
      <c r="K90" s="454"/>
      <c r="L90" s="454"/>
      <c r="M90" s="413"/>
      <c r="N90" s="417"/>
      <c r="O90" s="417"/>
      <c r="P90" s="411"/>
      <c r="Q90" s="411"/>
      <c r="R90" s="411"/>
      <c r="S90" s="413"/>
      <c r="T90" s="411"/>
      <c r="U90" s="417"/>
      <c r="V90" s="411"/>
      <c r="W90" s="411"/>
      <c r="X90" s="411"/>
      <c r="Y90" s="413"/>
      <c r="Z90" s="411"/>
      <c r="AA90" s="454"/>
      <c r="AB90" s="454"/>
      <c r="AC90" s="415"/>
      <c r="AD90" s="417"/>
      <c r="AE90" s="415"/>
      <c r="AF90" s="11" t="s">
        <v>555</v>
      </c>
      <c r="AG90" s="11" t="s">
        <v>556</v>
      </c>
      <c r="AH90" s="11" t="s">
        <v>557</v>
      </c>
      <c r="AI90" s="304">
        <v>45474</v>
      </c>
      <c r="AJ90" s="305" t="s">
        <v>558</v>
      </c>
      <c r="AK90" s="11" t="s">
        <v>1046</v>
      </c>
      <c r="AL90" s="208">
        <v>0.4</v>
      </c>
      <c r="AM90" s="118" t="s">
        <v>968</v>
      </c>
      <c r="AN90" s="11"/>
      <c r="AO90" s="11"/>
      <c r="AP90" s="11"/>
      <c r="AQ90" s="11"/>
      <c r="AR90" s="97"/>
      <c r="AS90" s="11"/>
      <c r="AT90" s="229"/>
      <c r="AU90" s="126"/>
      <c r="AV90" s="474"/>
      <c r="AW90" s="417"/>
      <c r="AX90" s="477"/>
    </row>
    <row r="91" spans="1:51" s="54" customFormat="1" ht="198.75" customHeight="1" thickBot="1" x14ac:dyDescent="0.3">
      <c r="A91" s="354"/>
      <c r="B91" s="418" t="str">
        <f>IF([7]Ficha3!$V$13="","",[7]Ficha3!$V$13)</f>
        <v xml:space="preserve">Riesgo de Gestión </v>
      </c>
      <c r="C91" s="418" t="str">
        <f>IF([7]Ficha3!$AY$24="","",[7]Ficha3!$AY$24)</f>
        <v>Operativo</v>
      </c>
      <c r="D91" s="484" t="s">
        <v>159</v>
      </c>
      <c r="E91" s="484" t="s">
        <v>398</v>
      </c>
      <c r="F91" s="422" t="str">
        <f>CONCATENATE(IF([7]Ficha3!$D$29="","",[7]Ficha3!$D$29),"
",IF([7]Ficha3!$D$30="","",[7]Ficha3!$D$30),"
",IF([7]Ficha3!$D$31="","",[7]Ficha3!$D$31),"
",IF([7]Ficha3!$D$32="","",[7]Ficha3!$D$32),"
",IF([7]Ficha3!$D$33="","",[7]Ficha3!$D$33),"
",IF([7]Ficha3!$D$34="","",[7]Ficha3!$D$34))</f>
        <v xml:space="preserve">--- Todos los Procedimientos Administrativos
</v>
      </c>
      <c r="G91" s="422" t="str">
        <f>IF([7]Ficha3!$AD$29="","",[7]Ficha3!$AD$29)</f>
        <v>Todos los procesos en el Sistema Integrado de Gestión</v>
      </c>
      <c r="H91" s="422" t="s">
        <v>576</v>
      </c>
      <c r="I91" s="422" t="s">
        <v>259</v>
      </c>
      <c r="J91" s="422" t="s">
        <v>399</v>
      </c>
      <c r="K91" s="455" t="str">
        <f>IF([7]Ficha3!$J$72="","",[7]Ficha3!$J$72)</f>
        <v>Posible (3)</v>
      </c>
      <c r="L91" s="455" t="str">
        <f>IF([7]Ficha3!$J$79="","",[7]Ficha3!$J$79)</f>
        <v>Moderado (3)</v>
      </c>
      <c r="M91" s="459" t="str">
        <f>IF([7]Ficha3!$AP$68="","",[7]Ficha3!$AP$68)</f>
        <v>Extrema</v>
      </c>
      <c r="N91" s="422" t="str">
        <f>IF([7]Ficha3!$AP$72="","",[7]Ficha3!$AP$72)</f>
        <v>La probalidad de que se materialice el riesgo es extrema, por lo tanto es necesario implementar acciones de mejora inmediatas. Si no estan almacenados y digitados los archivos fisicos podemos incurrir en sanciones legales por perdida de informacion</v>
      </c>
      <c r="O91" s="422" t="str">
        <f>CONCATENATE(IF([7]Ficha3!$D$87="","",[7]Ficha3!$D$87),"
",IF([7]Ficha3!$D$88="","",[7]Ficha3!$D$88),"
",IF([7]Ficha3!$D$89="","",[7]Ficha3!$D$89),"
",IF([7]Ficha3!$D$90="","",[7]Ficha3!$D$90),"
",IF([7]Ficha3!$D$91="","",[7]Ficha3!$D$91),"
",IF([7]Ficha3!$D$92="","",[7]Ficha3!$D$92),"
",IF([7]Ficha3!$D$93="","",[7]Ficha3!$D$93),"
",IF([7]Ficha3!$D$94="","",[7]Ficha3!$D$94),"
",IF([7]Ficha3!$D$95="","",[7]Ficha3!$D$95),"
",IF([7]Ficha3!$D$96="","",[7]Ficha3!$D$96))</f>
        <v xml:space="preserve">Habilitar un nuevo espacio para el almacenamiento de la informacion
</v>
      </c>
      <c r="P91" s="457"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Fuerte
</v>
      </c>
      <c r="Q91" s="457"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Moderado
</v>
      </c>
      <c r="R91" s="457"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Moderado
</v>
      </c>
      <c r="S91" s="459" t="str">
        <f>IF([7]Ficha3!$AW$87="","",[7]Ficha3!$AW$87)</f>
        <v>Moderado</v>
      </c>
      <c r="T91" s="457" t="str">
        <f>IF([7]Ficha3!$AZ$87="","",[7]Ficha3!$AZ$87)</f>
        <v>No disminuye</v>
      </c>
      <c r="U91" s="422" t="str">
        <f>CONCATENATE(IF([7]Ficha3!$D$102="","",[7]Ficha3!$D$102),"
",IF([7]Ficha3!$D$103="","",[7]Ficha3!$D$103),"
",IF([7]Ficha3!$D$104="","",[7]Ficha3!$D$104),"
",IF([7]Ficha3!$D$105="","",[7]Ficha3!$D$105),"
",IF([7]Ficha3!$D$106="","",[7]Ficha3!$D$106),"
",IF([7]Ficha3!$D$107="","",[7]Ficha3!$D$107),"
",IF([7]Ficha3!$D$108="","",[7]Ficha3!$D$108),"
",IF([7]Ficha3!$D$109="","",[7]Ficha3!$D$109),"
",IF([7]Ficha3!$D$110="","",[7]Ficha3!$D$110),"
",IF([7]Ficha3!$D$111="","",[7]Ficha3!$D$111))</f>
        <v xml:space="preserve">Traladar el archivo de sitio de almacenamiento
</v>
      </c>
      <c r="V91" s="457"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Fuerte
</v>
      </c>
      <c r="W91" s="457"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Moderado
</v>
      </c>
      <c r="X91" s="457"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Moderado
</v>
      </c>
      <c r="Y91" s="459" t="str">
        <f>IF([7]Ficha3!$AW$102="","",[7]Ficha3!$AW$102)</f>
        <v>Moderado</v>
      </c>
      <c r="Z91" s="457" t="str">
        <f>IF([7]Ficha3!$AZ$102="","",[7]Ficha3!$AZ$102)</f>
        <v>No disminuye</v>
      </c>
      <c r="AA91" s="455" t="str">
        <f>IF([7]Ficha3!$J$127="","",[7]Ficha3!$J$127)</f>
        <v>Posible (3)</v>
      </c>
      <c r="AB91" s="455" t="str">
        <f>IF([7]Ficha3!$J$134="","",[7]Ficha3!$J$134)</f>
        <v>Moderado (3)</v>
      </c>
      <c r="AC91" s="479" t="str">
        <f>IF([7]Ficha3!$AP$126="","",[7]Ficha3!$AP$126)</f>
        <v>Alta</v>
      </c>
      <c r="AD91" s="422" t="str">
        <f>IF([7]Ficha3!$AP$130="","",[7]Ficha3!$AP$130)</f>
        <v>Se determina que la valoracion del riesgo residual es alta teniendo en cuenta el resultado de los controles ya existentes y se estableceran  acciones que eviten la materializacion del riesgo y se pueda reducir la ubicación del riesgo</v>
      </c>
      <c r="AE91" s="479" t="s">
        <v>43</v>
      </c>
      <c r="AF91" s="11" t="s">
        <v>567</v>
      </c>
      <c r="AG91" s="11" t="s">
        <v>568</v>
      </c>
      <c r="AH91" s="31" t="s">
        <v>569</v>
      </c>
      <c r="AI91" s="57" t="s">
        <v>570</v>
      </c>
      <c r="AJ91" s="57" t="s">
        <v>521</v>
      </c>
      <c r="AK91" s="11" t="s">
        <v>1048</v>
      </c>
      <c r="AL91" s="208">
        <v>0.6</v>
      </c>
      <c r="AM91" s="118" t="s">
        <v>968</v>
      </c>
      <c r="AN91" s="11" t="s">
        <v>563</v>
      </c>
      <c r="AO91" s="11" t="s">
        <v>565</v>
      </c>
      <c r="AP91" s="11" t="s">
        <v>566</v>
      </c>
      <c r="AQ91" s="11" t="s">
        <v>562</v>
      </c>
      <c r="AR91" s="97" t="s">
        <v>564</v>
      </c>
      <c r="AS91" s="11" t="s">
        <v>975</v>
      </c>
      <c r="AT91" s="229">
        <v>0.5</v>
      </c>
      <c r="AU91" s="120" t="s">
        <v>984</v>
      </c>
      <c r="AV91" s="445" t="s">
        <v>891</v>
      </c>
      <c r="AW91" s="422" t="s">
        <v>892</v>
      </c>
      <c r="AX91" s="443" t="s">
        <v>893</v>
      </c>
    </row>
    <row r="92" spans="1:51" s="54" customFormat="1" ht="145.5" customHeight="1" x14ac:dyDescent="0.25">
      <c r="A92" s="354"/>
      <c r="B92" s="483"/>
      <c r="C92" s="483"/>
      <c r="D92" s="486"/>
      <c r="E92" s="486"/>
      <c r="F92" s="417"/>
      <c r="G92" s="417"/>
      <c r="H92" s="417"/>
      <c r="I92" s="417"/>
      <c r="J92" s="417"/>
      <c r="K92" s="454"/>
      <c r="L92" s="454"/>
      <c r="M92" s="413"/>
      <c r="N92" s="417"/>
      <c r="O92" s="417"/>
      <c r="P92" s="411"/>
      <c r="Q92" s="411"/>
      <c r="R92" s="411"/>
      <c r="S92" s="413"/>
      <c r="T92" s="411"/>
      <c r="U92" s="417"/>
      <c r="V92" s="411"/>
      <c r="W92" s="411"/>
      <c r="X92" s="411"/>
      <c r="Y92" s="413"/>
      <c r="Z92" s="411"/>
      <c r="AA92" s="454"/>
      <c r="AB92" s="454"/>
      <c r="AC92" s="415"/>
      <c r="AD92" s="417"/>
      <c r="AE92" s="415"/>
      <c r="AF92" s="31" t="s">
        <v>571</v>
      </c>
      <c r="AG92" s="11" t="s">
        <v>572</v>
      </c>
      <c r="AH92" s="11" t="s">
        <v>573</v>
      </c>
      <c r="AI92" s="57" t="s">
        <v>574</v>
      </c>
      <c r="AJ92" s="57" t="s">
        <v>575</v>
      </c>
      <c r="AK92" s="133" t="s">
        <v>1049</v>
      </c>
      <c r="AL92" s="211">
        <v>0.5</v>
      </c>
      <c r="AM92" s="118" t="s">
        <v>968</v>
      </c>
      <c r="AN92" s="11" t="s">
        <v>559</v>
      </c>
      <c r="AO92" s="11" t="s">
        <v>560</v>
      </c>
      <c r="AP92" s="11" t="s">
        <v>561</v>
      </c>
      <c r="AQ92" s="11" t="s">
        <v>536</v>
      </c>
      <c r="AR92" s="97" t="s">
        <v>537</v>
      </c>
      <c r="AS92" s="133" t="s">
        <v>941</v>
      </c>
      <c r="AT92" s="230">
        <v>1</v>
      </c>
      <c r="AU92" s="164" t="s">
        <v>985</v>
      </c>
      <c r="AV92" s="474"/>
      <c r="AW92" s="417"/>
      <c r="AX92" s="477"/>
    </row>
    <row r="93" spans="1:51" s="54" customFormat="1" ht="99.95" customHeight="1" x14ac:dyDescent="0.25">
      <c r="A93" s="354"/>
      <c r="B93" s="418" t="str">
        <f>IF([7]Ficha4!$V$13="","",[7]Ficha4!$V$13)</f>
        <v xml:space="preserve">Riesgo de Gestión </v>
      </c>
      <c r="C93" s="418" t="str">
        <f>IF([7]Ficha3!$AY$24="","",[7]Ficha3!$AY$24)</f>
        <v>Operativo</v>
      </c>
      <c r="D93" s="484" t="s">
        <v>260</v>
      </c>
      <c r="E93" s="484" t="s">
        <v>400</v>
      </c>
      <c r="F93" s="422" t="str">
        <f>CONCATENATE(IF([7]Ficha4!$D$29="","",[7]Ficha4!$D$29),"
",IF([7]Ficha4!$D$30="","",[7]Ficha4!$D$30),"
",IF([7]Ficha4!$D$31="","",[7]Ficha4!$D$31),"
",IF([7]Ficha4!$D$32="","",[7]Ficha4!$D$32),"
",IF([7]Ficha4!$D$33="","",[7]Ficha4!$D$33),"
",IF([7]Ficha4!$D$34="","",[7]Ficha4!$D$34))</f>
        <v xml:space="preserve">--- Todos los Trámites
</v>
      </c>
      <c r="G93" s="422" t="str">
        <f>IF([7]Ficha4!$AD$29="","",[7]Ficha4!$AD$29)</f>
        <v>Todos los procesos en el Sistema Integrado de Gestión</v>
      </c>
      <c r="H93" s="422" t="s">
        <v>585</v>
      </c>
      <c r="I93" s="422" t="s">
        <v>586</v>
      </c>
      <c r="J93" s="422" t="s">
        <v>401</v>
      </c>
      <c r="K93" s="521" t="str">
        <f>IF([7]Ficha4!$J$72="","",[7]Ficha4!$J$72)</f>
        <v>Posible (3)</v>
      </c>
      <c r="L93" s="521" t="str">
        <f>IF([7]Ficha4!$J$79="","",[7]Ficha4!$J$79)</f>
        <v>Moderado (3)</v>
      </c>
      <c r="M93" s="459" t="str">
        <f>IF([7]Ficha4!$AP$68="","",[7]Ficha4!$AP$68)</f>
        <v>Alta</v>
      </c>
      <c r="N93" s="422" t="s">
        <v>402</v>
      </c>
      <c r="O93" s="422" t="str">
        <f>CONCATENATE(IF([7]Ficha4!$D$87="","",[7]Ficha4!$D$87),"
",IF([7]Ficha4!$D$88="","",[7]Ficha4!$D$88),"
",IF([7]Ficha4!$D$89="","",[7]Ficha4!$D$89),"
",IF([7]Ficha4!$D$90="","",[7]Ficha4!$D$90),"
",IF([7]Ficha4!$D$91="","",[7]Ficha4!$D$91),"
",IF([7]Ficha4!$D$92="","",[7]Ficha4!$D$92),"
",IF([7]Ficha4!$D$93="","",[7]Ficha4!$D$93),"
",IF([7]Ficha4!$D$94="","",[7]Ficha4!$D$94),"
",IF([7]Ficha4!$D$95="","",[7]Ficha4!$D$95),"
",IF([7]Ficha4!$D$96="","",[7]Ficha4!$D$96))</f>
        <v xml:space="preserve">Realizar cronograma de mantenimiento
Dar aplicación al plan de emergencia
</v>
      </c>
      <c r="P93" s="457" t="str">
        <f>CONCATENATE(IF([7]Ficha4!$AL$87="","",[7]Ficha4!$AL$87),"
",IF([7]Ficha4!$AL$88="","",[7]Ficha4!$AL$88),"
",IF([7]Ficha4!$AL$89="","",[7]Ficha4!$AL$89),"
",IF([7]Ficha4!$AL$90="","",[7]Ficha4!$AL$90),"
",IF([7]Ficha4!$AL$91="","",[7]Ficha4!$AL$91),"
",IF([7]Ficha4!$AL$92="","",[7]Ficha4!$AL$92),"
",IF([7]Ficha4!$AL$93="","",[7]Ficha4!$AL$93),"
",IF([7]Ficha4!$AL$94="","",[7]Ficha4!$AL$94),"
",IF([7]Ficha4!$AL$95="","",[7]Ficha4!$AL$95),"
",IF([7]Ficha4!$AL$96="","",[7]Ficha4!$AL$96))</f>
        <v xml:space="preserve">Moderado
Moderado
</v>
      </c>
      <c r="Q93" s="457" t="str">
        <f>CONCATENATE(IF([7]Ficha4!$AR$87="","",[7]Ficha4!$AR$87),"
",IF([7]Ficha4!$AR$88="","",[7]Ficha4!$AR$88),"
",IF([7]Ficha4!$AR$89="","",[7]Ficha4!$AR$89),"
",IF([7]Ficha4!$AR$90="","",[7]Ficha4!$AR$90),"
",IF([7]Ficha4!$AR$91="","",[7]Ficha4!$AR$91),"
",IF([7]Ficha4!$AR$92="","",[7]Ficha4!$AR$92),"
",IF([7]Ficha4!$AR$93="","",[7]Ficha4!$AR$93),"
",IF([7]Ficha4!$AR$94="","",[7]Ficha4!$AR$94),"
",IF([7]Ficha4!$AR$95="","",[7]Ficha4!$AR$95),"
",IF([7]Ficha4!$AR$96="","",[7]Ficha4!$AR$96))</f>
        <v xml:space="preserve">Moderado
Moderado
</v>
      </c>
      <c r="R93" s="457" t="str">
        <f>CONCATENATE(IF([7]Ficha4!$AT$87="","",[7]Ficha4!$AT$87),"
",IF([7]Ficha4!$AT$88="","",[7]Ficha4!$AT$88),"
",IF([7]Ficha4!$AT$89="","",[7]Ficha4!$AT$89),"
",IF([7]Ficha4!$AT$90="","",[7]Ficha4!$AT$90),"
",IF([7]Ficha4!$AT$91="","",[7]Ficha4!$AT$91),"
",IF([7]Ficha4!$AT$92="","",[7]Ficha4!$AT$92),"
",IF([7]Ficha4!$AT$93="","",[7]Ficha4!$AT$93),"
",IF([7]Ficha4!$AT$94="","",[7]Ficha4!$AT$94),"
",IF([7]Ficha4!$AT$95="","",[7]Ficha4!$AT$95),"
",IF([7]Ficha4!$AT$96="","",[7]Ficha4!$AT$96))</f>
        <v xml:space="preserve">Moderado
Moderado
</v>
      </c>
      <c r="S93" s="459" t="str">
        <f>IF([7]Ficha4!$AW$87="","",[7]Ficha4!$AW$87)</f>
        <v>Moderado</v>
      </c>
      <c r="T93" s="457" t="str">
        <f>IF([7]Ficha4!$AZ$87="","",[7]Ficha4!$AZ$87)</f>
        <v>No disminuye</v>
      </c>
      <c r="U93" s="457" t="str">
        <f>CONCATENATE(IF([7]Ficha4!$D$102="","",[7]Ficha4!$D$102),"
",IF([7]Ficha4!$D$103="","",[7]Ficha4!$D$103),"
",IF([7]Ficha4!$D$104="","",[7]Ficha4!$D$104),"
",IF([7]Ficha4!$D$105="","",[7]Ficha4!$D$105),"
",IF([7]Ficha4!$D$106="","",[7]Ficha4!$D$106),"
",IF([7]Ficha4!$D$107="","",[7]Ficha4!$D$107),"
",IF([7]Ficha4!$D$108="","",[7]Ficha4!$D$108),"
",IF([7]Ficha4!$D$109="","",[7]Ficha4!$D$109),"
",IF([7]Ficha4!$D$110="","",[7]Ficha4!$D$110),"
",IF([7]Ficha4!$D$111="","",[7]Ficha4!$D$111))</f>
        <v xml:space="preserve">
</v>
      </c>
      <c r="V93" s="457" t="str">
        <f>CONCATENATE(IF([7]Ficha4!$AL$102="","",[7]Ficha4!$AL$102),"
",IF([7]Ficha4!$AL$103="","",[7]Ficha4!$AL$103),"
",IF([7]Ficha4!$AL$104="","",[7]Ficha4!$AL$104),"
",IF([7]Ficha4!$AL$105="","",[7]Ficha4!$AL$105),"
",IF([7]Ficha4!$AL$106="","",[7]Ficha4!$AL$106),"
",IF([7]Ficha4!$AL$107="","",[7]Ficha4!$AL$107),"
",IF([7]Ficha4!$AL$108="","",[7]Ficha4!$AL$108),"
",IF([7]Ficha4!$AL$109="","",[7]Ficha4!$AL$109),"
",IF([7]Ficha4!$AL$110="","",[7]Ficha4!$AL$110),"
",IF([7]Ficha4!$AL$111="","",[7]Ficha4!$AL$111))</f>
        <v xml:space="preserve">
</v>
      </c>
      <c r="W93" s="457" t="str">
        <f>CONCATENATE(IF([7]Ficha4!$AR$102="","",[7]Ficha4!$AR$102),"
",IF([7]Ficha4!$AR$103="","",[7]Ficha4!$AR$103),"
",IF([7]Ficha4!$AR$104="","",[7]Ficha4!$AR$104),"
",IF([7]Ficha4!$AR$105="","",[7]Ficha4!$AR$105),"
",IF([7]Ficha4!$AR$106="","",[7]Ficha4!$AR$106),"
",IF([7]Ficha4!$AR$107="","",[7]Ficha4!$AR$107),"
",IF([7]Ficha4!$AR$108="","",[7]Ficha4!$AR$108),"
",IF([7]Ficha4!$AR$109="","",[7]Ficha4!$AR$109),"
",IF([7]Ficha4!$AR$110="","",[7]Ficha4!$AR$110),"
",IF([7]Ficha4!$AR$111="","",[7]Ficha4!$AR$111))</f>
        <v xml:space="preserve">
</v>
      </c>
      <c r="X93" s="457" t="str">
        <f>CONCATENATE(IF([7]Ficha4!$AT$102="","",[7]Ficha4!$AT$102),"
",IF([7]Ficha4!$AT$103="","",[7]Ficha4!$AT$103),"
",IF([7]Ficha4!$AT$104="","",[7]Ficha4!$AT$104),"
",IF([7]Ficha4!$AT$105="","",[7]Ficha4!$AT$105),"
",IF([7]Ficha4!$AT$106="","",[7]Ficha4!$AT$106),"
",IF([7]Ficha4!$AT$107="","",[7]Ficha4!$AT$107),"
",IF([7]Ficha4!$AT$108="","",[7]Ficha4!$AT$108),"
",IF([7]Ficha4!$AT$109="","",[7]Ficha4!$AT$109),"
",IF([7]Ficha4!$AT$110="","",[7]Ficha4!$AT$110),"
",IF([7]Ficha4!$AT$111="","",[7]Ficha4!$AT$111))</f>
        <v xml:space="preserve">
</v>
      </c>
      <c r="Y93" s="459" t="str">
        <f>IF([7]Ficha4!$AW$102="","",[7]Ficha4!$AW$102)</f>
        <v/>
      </c>
      <c r="Z93" s="457" t="str">
        <f>IF([7]Ficha4!$AZ$102="","",[7]Ficha4!$AZ$102)</f>
        <v/>
      </c>
      <c r="AA93" s="455" t="str">
        <f>IF([7]Ficha4!$J$127="","",[7]Ficha4!$J$127)</f>
        <v>Posible (3)</v>
      </c>
      <c r="AB93" s="455" t="str">
        <f>IF([7]Ficha4!$J$134="","",[7]Ficha4!$J$134)</f>
        <v>Moderado (3)</v>
      </c>
      <c r="AC93" s="479" t="str">
        <f>IF([7]Ficha4!$AP$126="","",[7]Ficha4!$AP$126)</f>
        <v>Alta</v>
      </c>
      <c r="AD93" s="422" t="str">
        <f>IF([7]Ficha4!$AP$130="","",[7]Ficha4!$AP$130)</f>
        <v>Se determina que la valoracion del riesgo residual es alta teniendo en cuenta el resultado de los controles ya existentes y se estableceran  acciones que eviten la materializacion del riesgo y se pueda reducir la ubicación del riesgo</v>
      </c>
      <c r="AE93" s="479" t="s">
        <v>43</v>
      </c>
      <c r="AF93" s="11" t="s">
        <v>577</v>
      </c>
      <c r="AG93" s="11" t="s">
        <v>578</v>
      </c>
      <c r="AH93" s="11" t="s">
        <v>579</v>
      </c>
      <c r="AI93" s="60" t="s">
        <v>580</v>
      </c>
      <c r="AJ93" s="60" t="s">
        <v>480</v>
      </c>
      <c r="AK93" s="279" t="s">
        <v>972</v>
      </c>
      <c r="AL93" s="211" t="s">
        <v>897</v>
      </c>
      <c r="AM93" s="163" t="s">
        <v>978</v>
      </c>
      <c r="AN93" s="422" t="s">
        <v>587</v>
      </c>
      <c r="AO93" s="422" t="s">
        <v>588</v>
      </c>
      <c r="AP93" s="422" t="s">
        <v>589</v>
      </c>
      <c r="AQ93" s="514" t="s">
        <v>590</v>
      </c>
      <c r="AR93" s="514" t="s">
        <v>591</v>
      </c>
      <c r="AS93" s="457"/>
      <c r="AT93" s="518"/>
      <c r="AU93" s="516"/>
      <c r="AV93" s="445" t="s">
        <v>894</v>
      </c>
      <c r="AW93" s="422" t="s">
        <v>895</v>
      </c>
      <c r="AX93" s="443" t="s">
        <v>403</v>
      </c>
    </row>
    <row r="94" spans="1:51" s="54" customFormat="1" ht="99.95" customHeight="1" thickBot="1" x14ac:dyDescent="0.3">
      <c r="A94" s="513"/>
      <c r="B94" s="419"/>
      <c r="C94" s="419"/>
      <c r="D94" s="487"/>
      <c r="E94" s="487"/>
      <c r="F94" s="423"/>
      <c r="G94" s="423"/>
      <c r="H94" s="423"/>
      <c r="I94" s="423"/>
      <c r="J94" s="423"/>
      <c r="K94" s="522"/>
      <c r="L94" s="522"/>
      <c r="M94" s="460"/>
      <c r="N94" s="423"/>
      <c r="O94" s="423"/>
      <c r="P94" s="458"/>
      <c r="Q94" s="458"/>
      <c r="R94" s="458"/>
      <c r="S94" s="460"/>
      <c r="T94" s="458"/>
      <c r="U94" s="458"/>
      <c r="V94" s="458"/>
      <c r="W94" s="458"/>
      <c r="X94" s="458"/>
      <c r="Y94" s="460"/>
      <c r="Z94" s="458"/>
      <c r="AA94" s="456"/>
      <c r="AB94" s="456"/>
      <c r="AC94" s="520"/>
      <c r="AD94" s="423"/>
      <c r="AE94" s="415"/>
      <c r="AF94" s="139" t="s">
        <v>581</v>
      </c>
      <c r="AG94" s="139" t="s">
        <v>582</v>
      </c>
      <c r="AH94" s="139" t="s">
        <v>583</v>
      </c>
      <c r="AI94" s="165" t="s">
        <v>584</v>
      </c>
      <c r="AJ94" s="165" t="s">
        <v>480</v>
      </c>
      <c r="AK94" s="275" t="s">
        <v>938</v>
      </c>
      <c r="AL94" s="212" t="s">
        <v>897</v>
      </c>
      <c r="AM94" s="163" t="s">
        <v>978</v>
      </c>
      <c r="AN94" s="423"/>
      <c r="AO94" s="423"/>
      <c r="AP94" s="423"/>
      <c r="AQ94" s="515"/>
      <c r="AR94" s="515"/>
      <c r="AS94" s="458"/>
      <c r="AT94" s="519"/>
      <c r="AU94" s="517"/>
      <c r="AV94" s="446"/>
      <c r="AW94" s="423"/>
      <c r="AX94" s="444"/>
    </row>
    <row r="95" spans="1:51" s="113" customFormat="1" ht="12.95" customHeight="1" thickBot="1" x14ac:dyDescent="0.3">
      <c r="AL95" s="309"/>
      <c r="AM95" s="309"/>
      <c r="AN95" s="309"/>
      <c r="AT95" s="228"/>
    </row>
    <row r="96" spans="1:51" s="54" customFormat="1" ht="140.25" customHeight="1" thickBot="1" x14ac:dyDescent="0.3">
      <c r="A96" s="353" t="s">
        <v>155</v>
      </c>
      <c r="B96" s="416" t="s">
        <v>49</v>
      </c>
      <c r="C96" s="416" t="s">
        <v>147</v>
      </c>
      <c r="D96" s="447" t="s">
        <v>156</v>
      </c>
      <c r="E96" s="447" t="s">
        <v>160</v>
      </c>
      <c r="F96" s="416" t="s">
        <v>84</v>
      </c>
      <c r="G96" s="465" t="str">
        <f>IF([8]Ficha1!$AD$29="","",[8]Ficha1!$AD$29)</f>
        <v>Todos los procesos en el Sistema Integrado de Gestión</v>
      </c>
      <c r="H96" s="465" t="str">
        <f>CONCATENATE(IF([8]Ficha1!$J$39="","",[8]Ficha1!$J$39),"
",IF([8]Ficha1!$J$40="","",[8]Ficha1!$J$40),"
",IF([8]Ficha1!$J$41="","",[8]Ficha1!$J$41),"
",IF([8]Ficha1!$J$42="","",[8]Ficha1!$J$42),"
",IF([8]Ficha1!$J$43="","",[8]Ficha1!$J$43),"
",IF([8]Ficha1!$J$44="","",[8]Ficha1!$J$44),"
",IF([8]Ficha1!$J$45="","",[8]Ficha1!$J$45),"
",IF([8]Ficha1!$J$46="","",[8]Ficha1!$J$46),"
",IF([8]Ficha1!$J$47="","",[8]Ficha1!$J$47),"
",IF([8]Ficha1!$J$48="","",[8]Ficha1!$J$48))</f>
        <v xml:space="preserve">Falta de actualización de la documentación de metodologías que incluye procedimientos, guía, formatos,etc para llevar a cabo una adecuada  gestión TICS.
</v>
      </c>
      <c r="I96" s="465" t="str">
        <f>CONCATENATE(IF([8]Ficha1!$J$51="","",[8]Ficha1!$J$51),"
",IF([8]Ficha1!$J$52="","",[8]Ficha1!$J$52),"
",IF([8]Ficha1!$J$53="","",[8]Ficha1!$J$53),"
",IF([8]Ficha1!$J$54="","",[8]Ficha1!$J$54),"
",IF([8]Ficha1!$J$55="","",[8]Ficha1!$J$55),"
",IF([8]Ficha1!$J$56="","",[8]Ficha1!$J$56),"
",IF([8]Ficha1!$J$57="","",[8]Ficha1!$J$57),"
",IF([8]Ficha1!$J$58="","",[8]Ficha1!$J$58),"
",IF([8]Ficha1!$J$59="","",[8]Ficha1!$J$59),"
",IF([8]Ficha1!$J$60="","",[8]Ficha1!$J$60))</f>
        <v xml:space="preserve">
</v>
      </c>
      <c r="J96" s="465" t="str">
        <f>CONCATENATE(IF([8]Ficha1!$AD$39="","",[8]Ficha1!$AD$39),"
",IF([8]Ficha1!$AD$40="","",[8]Ficha1!$AD$40),"
",IF([8]Ficha1!$AD$41="","",[8]Ficha1!$AD$41),"
",IF([8]Ficha1!$AD$42="","",[8]Ficha1!$AD$42),"
",IF([8]Ficha1!$AD$43="","",[8]Ficha1!$AD$43),"
",IF([8]Ficha1!$AD$44="","",[8]Ficha1!$AD$44),"
",IF([8]Ficha1!$AD$45="","",[8]Ficha1!$AD$45),"
",IF([8]Ficha1!$AD$46="","",[8]Ficha1!$AD$46),"
",IF([8]Ficha1!$AD$47="","",[8]Ficha1!$AD$47),"
",IF([8]Ficha1!$AD$48="","",[8]Ficha1!$AD$48),"
",IF([8]Ficha1!$AD$49="","",[8]Ficha1!$AD$49),"
",IF([8]Ficha1!$AD$50="","",[8]Ficha1!$AD$50),"
",IF([8]Ficha1!$AD$51="","",[8]Ficha1!$AD$51),"
",IF([8]Ficha1!$AD$52="","",[8]Ficha1!$AD$52),"
",IF([8]Ficha1!$AD$53="","",[8]Ficha1!$AD$53),"
",IF([8]Ficha1!$AD$54="","",[8]Ficha1!$AD$54),"
",IF([8]Ficha1!$AD$55="","",[8]Ficha1!$AD$55),"
",IF([8]Ficha1!$AD$56="","",[8]Ficha1!$AD$56),"
",IF([8]Ficha1!$AD$57="","",[8]Ficha1!$AD$57),"
",IF([8]Ficha1!$AD$58="","",[8]Ficha1!$AD$58),"
",IF([8]Ficha1!$AD$59="","",[8]Ficha1!$AD$59),"
",IF([8]Ficha1!$AD$60="","",[8]Ficha1!$AD$60))</f>
        <v xml:space="preserve">
Retraso en las actividades diarias a realizar por parte de los funcionarios de la entidad
</v>
      </c>
      <c r="K96" s="494" t="str">
        <f>IF([8]Ficha1!$J$72="","",[8]Ficha1!$J$72)</f>
        <v>Posible (3)</v>
      </c>
      <c r="L96" s="494" t="str">
        <f>IF([8]Ficha1!$J$79="","",[8]Ficha1!$J$79)</f>
        <v>Menor (2)</v>
      </c>
      <c r="M96" s="496" t="str">
        <f>IF([8]Ficha1!$AP$68="","",[8]Ficha1!$AP$68)</f>
        <v>Moderada</v>
      </c>
      <c r="N96" s="465" t="str">
        <f>IF([8]Ficha1!$AP$72="","",[8]Ficha1!$AP$72)</f>
        <v/>
      </c>
      <c r="O96" s="465" t="str">
        <f>CONCATENATE(IF([8]Ficha1!$D$87="","",[8]Ficha1!$D$87),"
",IF([8]Ficha1!$D$88="","",[8]Ficha1!$D$88),"
",IF([8]Ficha1!$D$89="","",[8]Ficha1!$D$89),"
",IF([8]Ficha1!$D$90="","",[8]Ficha1!$D$90),"
",IF([8]Ficha1!$D$91="","",[8]Ficha1!$D$91),"
",IF([8]Ficha1!$D$92="","",[8]Ficha1!$D$92),"
",IF([8]Ficha1!$D$93="","",[8]Ficha1!$D$93),"
",IF([8]Ficha1!$D$94="","",[8]Ficha1!$D$94),"
",IF([8]Ficha1!$D$95="","",[8]Ficha1!$D$95),"
",IF([8]Ficha1!$D$96="","",[8]Ficha1!$D$96))</f>
        <v xml:space="preserve">Realizar el levantamiento de necesidades funcionales del personal
Validar las necesidades funcionales del funcionario y/o contratista antes de la asignación del equipo de computo.
</v>
      </c>
      <c r="P96" s="502"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96" s="502"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Fuerte
Fuerte
</v>
      </c>
      <c r="R96" s="502"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Fuerte
Fuerte
</v>
      </c>
      <c r="S96" s="496" t="str">
        <f>IF([8]Ficha1!$AW$87="","",[8]Ficha1!$AW$87)</f>
        <v>Fuerte</v>
      </c>
      <c r="T96" s="502" t="str">
        <f>IF([8]Ficha1!$AZ$87="","",[8]Ficha1!$AZ$87)</f>
        <v>Directamente</v>
      </c>
      <c r="U96" s="465"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
</v>
      </c>
      <c r="V96" s="465"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
</v>
      </c>
      <c r="W96" s="465"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
</v>
      </c>
      <c r="X96" s="465"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
</v>
      </c>
      <c r="Y96" s="498" t="str">
        <f>IF([8]Ficha1!$AW$102="","",[8]Ficha1!$AW$102)</f>
        <v/>
      </c>
      <c r="Z96" s="465" t="str">
        <f>IF([8]Ficha1!$AZ$102="","",[8]Ficha1!$AZ$102)</f>
        <v/>
      </c>
      <c r="AA96" s="453" t="str">
        <f>IF([8]Ficha1!$J$127="","",[8]Ficha1!$J$127)</f>
        <v>Rara vez (1)</v>
      </c>
      <c r="AB96" s="453" t="str">
        <f>IF([8]Ficha1!$J$134="","",[8]Ficha1!$J$134)</f>
        <v>Menor (2)</v>
      </c>
      <c r="AC96" s="500" t="str">
        <f>IF([8]Ficha1!$AP$126="","",[8]Ficha1!$AP$126)</f>
        <v>Baja</v>
      </c>
      <c r="AD96" s="465" t="str">
        <f>IF([8]Ficha1!$AP$130="","",[8]Ficha1!$AP$130)</f>
        <v/>
      </c>
      <c r="AE96" s="467" t="s">
        <v>45</v>
      </c>
      <c r="AF96" s="258" t="s">
        <v>497</v>
      </c>
      <c r="AG96" s="30" t="s">
        <v>498</v>
      </c>
      <c r="AH96" s="30" t="s">
        <v>498</v>
      </c>
      <c r="AI96" s="30" t="s">
        <v>498</v>
      </c>
      <c r="AJ96" s="30" t="s">
        <v>498</v>
      </c>
      <c r="AK96" s="79"/>
      <c r="AL96" s="213"/>
      <c r="AM96" s="300" t="s">
        <v>969</v>
      </c>
      <c r="AN96" s="155" t="s">
        <v>487</v>
      </c>
      <c r="AO96" s="155" t="s">
        <v>488</v>
      </c>
      <c r="AP96" s="155" t="s">
        <v>489</v>
      </c>
      <c r="AQ96" s="156" t="s">
        <v>490</v>
      </c>
      <c r="AR96" s="157" t="s">
        <v>491</v>
      </c>
      <c r="AS96" s="262" t="s">
        <v>943</v>
      </c>
      <c r="AT96" s="301" t="s">
        <v>944</v>
      </c>
      <c r="AU96" s="302" t="s">
        <v>958</v>
      </c>
      <c r="AV96" s="91"/>
      <c r="AW96" s="8" t="s">
        <v>112</v>
      </c>
      <c r="AX96" s="10" t="s">
        <v>112</v>
      </c>
      <c r="AY96" s="54" t="s">
        <v>112</v>
      </c>
    </row>
    <row r="97" spans="1:59" s="54" customFormat="1" ht="132" customHeight="1" thickBot="1" x14ac:dyDescent="0.3">
      <c r="A97" s="356"/>
      <c r="B97" s="417"/>
      <c r="C97" s="417"/>
      <c r="D97" s="448"/>
      <c r="E97" s="448"/>
      <c r="F97" s="417"/>
      <c r="G97" s="466"/>
      <c r="H97" s="466"/>
      <c r="I97" s="466"/>
      <c r="J97" s="466"/>
      <c r="K97" s="495"/>
      <c r="L97" s="495"/>
      <c r="M97" s="497"/>
      <c r="N97" s="466"/>
      <c r="O97" s="466"/>
      <c r="P97" s="472"/>
      <c r="Q97" s="472"/>
      <c r="R97" s="472"/>
      <c r="S97" s="497"/>
      <c r="T97" s="472"/>
      <c r="U97" s="466"/>
      <c r="V97" s="466"/>
      <c r="W97" s="466"/>
      <c r="X97" s="466"/>
      <c r="Y97" s="499"/>
      <c r="Z97" s="466"/>
      <c r="AA97" s="454"/>
      <c r="AB97" s="454"/>
      <c r="AC97" s="501"/>
      <c r="AD97" s="466"/>
      <c r="AE97" s="468"/>
      <c r="AF97" s="31" t="s">
        <v>497</v>
      </c>
      <c r="AG97" s="31" t="s">
        <v>497</v>
      </c>
      <c r="AH97" s="31" t="s">
        <v>497</v>
      </c>
      <c r="AI97" s="31" t="s">
        <v>497</v>
      </c>
      <c r="AJ97" s="31" t="s">
        <v>497</v>
      </c>
      <c r="AK97" s="154"/>
      <c r="AL97" s="214"/>
      <c r="AM97" s="121" t="s">
        <v>969</v>
      </c>
      <c r="AN97" s="80" t="s">
        <v>492</v>
      </c>
      <c r="AO97" s="80" t="s">
        <v>493</v>
      </c>
      <c r="AP97" s="80" t="s">
        <v>494</v>
      </c>
      <c r="AQ97" s="81" t="s">
        <v>495</v>
      </c>
      <c r="AR97" s="81" t="s">
        <v>496</v>
      </c>
      <c r="AS97" s="263" t="s">
        <v>1039</v>
      </c>
      <c r="AT97" s="260">
        <v>0.18</v>
      </c>
      <c r="AU97" s="119" t="s">
        <v>968</v>
      </c>
      <c r="AV97" s="130"/>
      <c r="AW97" s="129"/>
      <c r="AX97" s="131"/>
    </row>
    <row r="98" spans="1:59" s="54" customFormat="1" ht="130.5" customHeight="1" thickBot="1" x14ac:dyDescent="0.3">
      <c r="A98" s="357"/>
      <c r="B98" s="422" t="s">
        <v>49</v>
      </c>
      <c r="C98" s="422" t="s">
        <v>147</v>
      </c>
      <c r="D98" s="509" t="s">
        <v>83</v>
      </c>
      <c r="E98" s="509" t="s">
        <v>161</v>
      </c>
      <c r="F98" s="422" t="s">
        <v>84</v>
      </c>
      <c r="G98" s="507" t="str">
        <f>IF([8]Ficha2!$AD$29="","",[8]Ficha2!$AD$29)</f>
        <v>Todos los procesos en el Sistema Integrado de Gestión</v>
      </c>
      <c r="H98" s="507" t="str">
        <f>CONCATENATE(IF([8]Ficha2!$J$39="","",[8]Ficha2!$J$39),"
",IF([8]Ficha2!$J$40="","",[8]Ficha2!$J$40),"
",IF([8]Ficha2!$J$41="","",[8]Ficha2!$J$41),"
",IF([8]Ficha2!$J$42="","",[8]Ficha2!$J$42),"
",IF([8]Ficha2!$J$43="","",[8]Ficha2!$J$43),"
",IF([8]Ficha2!$J$44="","",[8]Ficha2!$J$44),"
",IF([8]Ficha2!$J$45="","",[8]Ficha2!$J$45),"
",IF([8]Ficha2!$J$46="","",[8]Ficha2!$J$46),"
",IF([8]Ficha2!$J$47="","",[8]Ficha2!$J$47),"
",IF([8]Ficha2!$J$48="","",[8]Ficha2!$J$48))</f>
        <v xml:space="preserve">Insuficientes recursos financieros para adquirir aplicativos y sistemas de información que respondan a las necesidades de los procesos de la entidad
</v>
      </c>
      <c r="I98" s="507" t="str">
        <f>CONCATENATE(IF([8]Ficha2!$J$51="","",[8]Ficha2!$J$51),"
",IF([8]Ficha2!$J$52="","",[8]Ficha2!$J$52),"
",IF([8]Ficha2!$J$53="","",[8]Ficha2!$J$53),"
",IF([8]Ficha2!$J$54="","",[8]Ficha2!$J$54),"
",IF([8]Ficha2!$J$55="","",[8]Ficha2!$J$55),"
",IF([8]Ficha2!$J$56="","",[8]Ficha2!$J$56),"
",IF([8]Ficha2!$J$57="","",[8]Ficha2!$J$57),"
",IF([8]Ficha2!$J$58="","",[8]Ficha2!$J$58),"
",IF([8]Ficha2!$J$59="","",[8]Ficha2!$J$59),"
",IF([8]Ficha2!$J$60="","",[8]Ficha2!$J$60))</f>
        <v xml:space="preserve">
</v>
      </c>
      <c r="J98" s="507" t="str">
        <f>CONCATENATE(IF([8]Ficha2!$AD$39="","",[8]Ficha2!$AD$39),"
",IF([8]Ficha2!$AD$40="","",[8]Ficha2!$AD$40),"
",IF([8]Ficha2!$AD$41="","",[8]Ficha2!$AD$41),"
",IF([8]Ficha2!$AD$42="","",[8]Ficha2!$AD$42),"
",IF([8]Ficha2!$AD$43="","",[8]Ficha2!$AD$43),"
",IF([8]Ficha2!$AD$44="","",[8]Ficha2!$AD$44),"
",IF([8]Ficha2!$AD$45="","",[8]Ficha2!$AD$45),"
",IF([8]Ficha2!$AD$46="","",[8]Ficha2!$AD$46),"
",IF([8]Ficha2!$AD$47="","",[8]Ficha2!$AD$47),"
",IF([8]Ficha2!$AD$48="","",[8]Ficha2!$AD$48),"
",IF([8]Ficha2!$AD$49="","",[8]Ficha2!$AD$49),"
",IF([8]Ficha2!$AD$50="","",[8]Ficha2!$AD$50),"
",IF([8]Ficha2!$AD$51="","",[8]Ficha2!$AD$51),"
",IF([8]Ficha2!$AD$52="","",[8]Ficha2!$AD$52),"
",IF([8]Ficha2!$AD$53="","",[8]Ficha2!$AD$53),"
",IF([8]Ficha2!$AD$54="","",[8]Ficha2!$AD$54),"
",IF([8]Ficha2!$AD$55="","",[8]Ficha2!$AD$55),"
",IF([8]Ficha2!$AD$56="","",[8]Ficha2!$AD$56),"
",IF([8]Ficha2!$AD$57="","",[8]Ficha2!$AD$57),"
",IF([8]Ficha2!$AD$58="","",[8]Ficha2!$AD$58),"
",IF([8]Ficha2!$AD$59="","",[8]Ficha2!$AD$59),"
",IF([8]Ficha2!$AD$60="","",[8]Ficha2!$AD$60))</f>
        <v xml:space="preserve">
Retraso en la operación de los funcionarios
</v>
      </c>
      <c r="K98" s="503" t="str">
        <f>IF([8]Ficha2!$J$72="","",[8]Ficha2!$J$72)</f>
        <v>Posible (3)</v>
      </c>
      <c r="L98" s="503" t="str">
        <f>IF([8]Ficha2!$J$79="","",[8]Ficha2!$J$79)</f>
        <v>Menor (2)</v>
      </c>
      <c r="M98" s="505" t="str">
        <f>IF([8]Ficha2!$AP$68="","",[8]Ficha2!$AP$68)</f>
        <v>Moderada</v>
      </c>
      <c r="N98" s="507" t="str">
        <f>IF([8]Ficha2!$AP$72="","",[8]Ficha2!$AP$72)</f>
        <v/>
      </c>
      <c r="O98" s="507" t="str">
        <f>CONCATENATE(IF([8]Ficha2!$D$87="","",[8]Ficha2!$D$87),"
",IF([8]Ficha2!$D$88="","",[8]Ficha2!$D$88),"
",IF([8]Ficha2!$D$89="","",[8]Ficha2!$D$89),"
",IF([8]Ficha2!$D$90="","",[8]Ficha2!$D$90),"
",IF([8]Ficha2!$D$91="","",[8]Ficha2!$D$91),"
",IF([8]Ficha2!$D$92="","",[8]Ficha2!$D$92),"
",IF([8]Ficha2!$D$93="","",[8]Ficha2!$D$93),"
",IF([8]Ficha2!$D$94="","",[8]Ficha2!$D$94),"
",IF([8]Ficha2!$D$95="","",[8]Ficha2!$D$95),"
",IF([8]Ficha2!$D$96="","",[8]Ficha2!$D$96))</f>
        <v xml:space="preserve">Verificar tiempo de atención de los requerimientos de los usuarios internos
</v>
      </c>
      <c r="P98" s="470"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v>
      </c>
      <c r="Q98" s="470"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Fuerte
</v>
      </c>
      <c r="R98" s="470"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Fuerte
</v>
      </c>
      <c r="S98" s="505" t="str">
        <f>IF([8]Ficha2!$AW$87="","",[8]Ficha2!$AW$87)</f>
        <v>Fuerte</v>
      </c>
      <c r="T98" s="470" t="str">
        <f>IF([8]Ficha2!$AZ$87="","",[8]Ficha2!$AZ$87)</f>
        <v>Directamente</v>
      </c>
      <c r="U98" s="470"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
</v>
      </c>
      <c r="V98" s="470"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
</v>
      </c>
      <c r="W98" s="470"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
</v>
      </c>
      <c r="X98" s="470"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
</v>
      </c>
      <c r="Y98" s="505" t="str">
        <f>IF([8]Ficha2!$AW$102="","",[8]Ficha2!$AW$102)</f>
        <v/>
      </c>
      <c r="Z98" s="470" t="str">
        <f>IF([8]Ficha2!$AZ$102="","",[8]Ficha2!$AZ$102)</f>
        <v/>
      </c>
      <c r="AA98" s="455" t="str">
        <f>IF([8]Ficha2!$J$127="","",[8]Ficha2!$J$127)</f>
        <v>Rara vez (1)</v>
      </c>
      <c r="AB98" s="455" t="str">
        <f>IF([8]Ficha2!$J$134="","",[8]Ficha2!$J$134)</f>
        <v>Menor (2)</v>
      </c>
      <c r="AC98" s="511" t="str">
        <f>IF([8]Ficha2!$AP$126="","",[8]Ficha2!$AP$126)</f>
        <v>Baja</v>
      </c>
      <c r="AD98" s="470" t="str">
        <f>IF([8]Ficha2!$AP$130="","",[8]Ficha2!$AP$130)</f>
        <v/>
      </c>
      <c r="AE98" s="469" t="s">
        <v>45</v>
      </c>
      <c r="AF98" s="31" t="s">
        <v>497</v>
      </c>
      <c r="AG98" s="31" t="s">
        <v>497</v>
      </c>
      <c r="AH98" s="31" t="s">
        <v>497</v>
      </c>
      <c r="AI98" s="31" t="s">
        <v>497</v>
      </c>
      <c r="AJ98" s="31" t="s">
        <v>497</v>
      </c>
      <c r="AK98" s="81"/>
      <c r="AL98" s="215"/>
      <c r="AM98" s="121" t="s">
        <v>969</v>
      </c>
      <c r="AN98" s="80" t="s">
        <v>499</v>
      </c>
      <c r="AO98" s="80" t="s">
        <v>500</v>
      </c>
      <c r="AP98" s="80" t="s">
        <v>501</v>
      </c>
      <c r="AQ98" s="81" t="s">
        <v>502</v>
      </c>
      <c r="AR98" s="99" t="s">
        <v>503</v>
      </c>
      <c r="AS98" s="264" t="s">
        <v>943</v>
      </c>
      <c r="AT98" s="261" t="s">
        <v>944</v>
      </c>
      <c r="AU98" s="57" t="s">
        <v>958</v>
      </c>
      <c r="AV98" s="92"/>
      <c r="AW98" s="11" t="s">
        <v>112</v>
      </c>
      <c r="AX98" s="13" t="s">
        <v>112</v>
      </c>
      <c r="AY98" s="54" t="s">
        <v>112</v>
      </c>
    </row>
    <row r="99" spans="1:59" s="54" customFormat="1" ht="135" customHeight="1" thickBot="1" x14ac:dyDescent="0.3">
      <c r="A99" s="358"/>
      <c r="B99" s="475"/>
      <c r="C99" s="475"/>
      <c r="D99" s="510"/>
      <c r="E99" s="510"/>
      <c r="F99" s="475"/>
      <c r="G99" s="508"/>
      <c r="H99" s="508"/>
      <c r="I99" s="508"/>
      <c r="J99" s="508"/>
      <c r="K99" s="504"/>
      <c r="L99" s="504"/>
      <c r="M99" s="506"/>
      <c r="N99" s="508"/>
      <c r="O99" s="508"/>
      <c r="P99" s="471"/>
      <c r="Q99" s="471"/>
      <c r="R99" s="471"/>
      <c r="S99" s="506"/>
      <c r="T99" s="471"/>
      <c r="U99" s="471"/>
      <c r="V99" s="471"/>
      <c r="W99" s="471"/>
      <c r="X99" s="471"/>
      <c r="Y99" s="506"/>
      <c r="Z99" s="471"/>
      <c r="AA99" s="478"/>
      <c r="AB99" s="478"/>
      <c r="AC99" s="511"/>
      <c r="AD99" s="471"/>
      <c r="AE99" s="469"/>
      <c r="AF99" s="31" t="s">
        <v>497</v>
      </c>
      <c r="AG99" s="31" t="s">
        <v>497</v>
      </c>
      <c r="AH99" s="31" t="s">
        <v>497</v>
      </c>
      <c r="AI99" s="31" t="s">
        <v>497</v>
      </c>
      <c r="AJ99" s="31" t="s">
        <v>497</v>
      </c>
      <c r="AK99" s="151"/>
      <c r="AL99" s="216"/>
      <c r="AM99" s="121" t="s">
        <v>969</v>
      </c>
      <c r="AN99" s="80" t="s">
        <v>504</v>
      </c>
      <c r="AO99" s="80" t="s">
        <v>505</v>
      </c>
      <c r="AP99" s="80" t="s">
        <v>506</v>
      </c>
      <c r="AQ99" s="81" t="s">
        <v>507</v>
      </c>
      <c r="AR99" s="99" t="s">
        <v>508</v>
      </c>
      <c r="AS99" s="265" t="s">
        <v>943</v>
      </c>
      <c r="AT99" s="259" t="s">
        <v>944</v>
      </c>
      <c r="AU99" s="57" t="s">
        <v>958</v>
      </c>
      <c r="AV99" s="153"/>
      <c r="AW99" s="133"/>
      <c r="AX99" s="135"/>
    </row>
    <row r="100" spans="1:59" s="54" customFormat="1" ht="128.25" customHeight="1" thickBot="1" x14ac:dyDescent="0.3">
      <c r="A100" s="358"/>
      <c r="B100" s="417"/>
      <c r="C100" s="417"/>
      <c r="D100" s="448"/>
      <c r="E100" s="448"/>
      <c r="F100" s="417"/>
      <c r="G100" s="466"/>
      <c r="H100" s="466"/>
      <c r="I100" s="466"/>
      <c r="J100" s="466"/>
      <c r="K100" s="495"/>
      <c r="L100" s="495"/>
      <c r="M100" s="497"/>
      <c r="N100" s="466"/>
      <c r="O100" s="466"/>
      <c r="P100" s="472"/>
      <c r="Q100" s="472"/>
      <c r="R100" s="472"/>
      <c r="S100" s="497"/>
      <c r="T100" s="472"/>
      <c r="U100" s="472"/>
      <c r="V100" s="472"/>
      <c r="W100" s="472"/>
      <c r="X100" s="472"/>
      <c r="Y100" s="497"/>
      <c r="Z100" s="472"/>
      <c r="AA100" s="454"/>
      <c r="AB100" s="454"/>
      <c r="AC100" s="511"/>
      <c r="AD100" s="472"/>
      <c r="AE100" s="469"/>
      <c r="AF100" s="31" t="s">
        <v>497</v>
      </c>
      <c r="AG100" s="31" t="s">
        <v>497</v>
      </c>
      <c r="AH100" s="31" t="s">
        <v>497</v>
      </c>
      <c r="AI100" s="31" t="s">
        <v>497</v>
      </c>
      <c r="AJ100" s="31" t="s">
        <v>497</v>
      </c>
      <c r="AK100" s="151"/>
      <c r="AL100" s="216"/>
      <c r="AM100" s="121" t="s">
        <v>969</v>
      </c>
      <c r="AN100" s="80" t="s">
        <v>509</v>
      </c>
      <c r="AO100" s="80" t="s">
        <v>510</v>
      </c>
      <c r="AP100" s="80" t="s">
        <v>511</v>
      </c>
      <c r="AQ100" s="81" t="s">
        <v>512</v>
      </c>
      <c r="AR100" s="99" t="s">
        <v>513</v>
      </c>
      <c r="AS100" s="263" t="s">
        <v>945</v>
      </c>
      <c r="AT100" s="260">
        <v>0</v>
      </c>
      <c r="AU100" s="152" t="s">
        <v>987</v>
      </c>
      <c r="AV100" s="153"/>
      <c r="AW100" s="133"/>
      <c r="AX100" s="135"/>
    </row>
    <row r="101" spans="1:59" s="54" customFormat="1" ht="256.89999999999998" customHeight="1" thickBot="1" x14ac:dyDescent="0.3">
      <c r="A101" s="355"/>
      <c r="B101" s="14" t="s">
        <v>49</v>
      </c>
      <c r="C101" s="14" t="s">
        <v>147</v>
      </c>
      <c r="D101" s="82" t="s">
        <v>159</v>
      </c>
      <c r="E101" s="82" t="s">
        <v>404</v>
      </c>
      <c r="F101" s="14" t="s">
        <v>84</v>
      </c>
      <c r="G101" s="32" t="str">
        <f>IF([8]Ficha3!$AD$29="","",[8]Ficha3!$AD$29)</f>
        <v>Procesos de apoyo en el Sistema Integrado de Gestión</v>
      </c>
      <c r="H101" s="32" t="str">
        <f>CONCATENATE(IF([8]Ficha3!$J$39="","",[8]Ficha3!$J$39),"
",IF([8]Ficha3!$J$40="","",[8]Ficha3!$J$40),"
",IF([8]Ficha3!$J$41="","",[8]Ficha3!$J$41),"
",IF([8]Ficha3!$J$42="","",[8]Ficha3!$J$42),"
",IF([8]Ficha3!$J$43="","",[8]Ficha3!$J$43),"
",IF([8]Ficha3!$J$44="","",[8]Ficha3!$J$44),"
",IF([8]Ficha3!$J$45="","",[8]Ficha3!$J$45),"
",IF([8]Ficha3!$J$46="","",[8]Ficha3!$J$46),"
",IF([8]Ficha3!$J$47="","",[8]Ficha3!$J$47),"
",IF([8]Ficha3!$J$48="","",[8]Ficha3!$J$48))</f>
        <v xml:space="preserve">Falta de actualización de la documentación de metodologías que incluye procedimientos, guía, formatos,etc para llevar a cabo una adecuada  gestión TICS.
</v>
      </c>
      <c r="I101" s="32" t="str">
        <f>CONCATENATE(IF([8]Ficha3!$J$51="","",[8]Ficha3!$J$51),"
",IF([8]Ficha3!$J$52="","",[8]Ficha3!$J$52),"
",IF([8]Ficha3!$J$53="","",[8]Ficha3!$J$53),"
",IF([8]Ficha3!$J$54="","",[8]Ficha3!$J$54),"
",IF([8]Ficha3!$J$55="","",[8]Ficha3!$J$55),"
",IF([8]Ficha3!$J$56="","",[8]Ficha3!$J$56),"
",IF([8]Ficha3!$J$57="","",[8]Ficha3!$J$57),"
",IF([8]Ficha3!$J$58="","",[8]Ficha3!$J$58),"
",IF([8]Ficha3!$J$59="","",[8]Ficha3!$J$59),"
",IF([8]Ficha3!$J$60="","",[8]Ficha3!$J$60))</f>
        <v xml:space="preserve">Cambio de Gobierno y /o administración
</v>
      </c>
      <c r="J101" s="32" t="str">
        <f>CONCATENATE(IF([8]Ficha3!$AD$39="","",[8]Ficha3!$AD$39),"
",IF([8]Ficha3!$AD$40="","",[8]Ficha3!$AD$40),"
",IF([8]Ficha3!$AD$41="","",[8]Ficha3!$AD$41),"
",IF([8]Ficha3!$AD$42="","",[8]Ficha3!$AD$42),"
",IF([8]Ficha3!$AD$43="","",[8]Ficha3!$AD$43),"
",IF([8]Ficha3!$AD$44="","",[8]Ficha3!$AD$44),"
",IF([8]Ficha3!$AD$45="","",[8]Ficha3!$AD$45),"
",IF([8]Ficha3!$AD$46="","",[8]Ficha3!$AD$46),"
",IF([8]Ficha3!$AD$47="","",[8]Ficha3!$AD$47),"
",IF([8]Ficha3!$AD$48="","",[8]Ficha3!$AD$48),"
",IF([8]Ficha3!$AD$49="","",[8]Ficha3!$AD$49),"
",IF([8]Ficha3!$AD$50="","",[8]Ficha3!$AD$50),"
",IF([8]Ficha3!$AD$51="","",[8]Ficha3!$AD$51),"
",IF([8]Ficha3!$AD$52="","",[8]Ficha3!$AD$52),"
",IF([8]Ficha3!$AD$53="","",[8]Ficha3!$AD$53),"
",IF([8]Ficha3!$AD$54="","",[8]Ficha3!$AD$54),"
",IF([8]Ficha3!$AD$55="","",[8]Ficha3!$AD$55),"
",IF([8]Ficha3!$AD$56="","",[8]Ficha3!$AD$56),"
",IF([8]Ficha3!$AD$57="","",[8]Ficha3!$AD$57),"
",IF([8]Ficha3!$AD$58="","",[8]Ficha3!$AD$58),"
",IF([8]Ficha3!$AD$59="","",[8]Ficha3!$AD$59),"
",IF([8]Ficha3!$AD$60="","",[8]Ficha3!$AD$60))</f>
        <v xml:space="preserve">
Falta de oportunidad en la entrega de resultados del proceso de TICs
</v>
      </c>
      <c r="K101" s="33" t="str">
        <f>IF([8]Ficha3!$J$72="","",[8]Ficha3!$J$72)</f>
        <v>Posible (3)</v>
      </c>
      <c r="L101" s="33" t="str">
        <f>IF([8]Ficha3!$J$79="","",[8]Ficha3!$J$79)</f>
        <v>Menor (2)</v>
      </c>
      <c r="M101" s="34" t="str">
        <f>IF([8]Ficha3!$AP$68="","",[8]Ficha3!$AP$68)</f>
        <v>Moderada</v>
      </c>
      <c r="N101" s="35" t="str">
        <f>IF([8]Ficha3!$AP$72="","",[8]Ficha3!$AP$72)</f>
        <v/>
      </c>
      <c r="O101" s="32" t="str">
        <f>CONCATENATE(IF([8]Ficha3!$D$87="","",[8]Ficha3!$D$87),"
",IF([8]Ficha3!$D$88="","",[8]Ficha3!$D$88),"
",IF([8]Ficha3!$D$89="","",[8]Ficha3!$D$89),"
",IF([8]Ficha3!$D$90="","",[8]Ficha3!$D$90),"
",IF([8]Ficha3!$D$91="","",[8]Ficha3!$D$91),"
",IF([8]Ficha3!$D$92="","",[8]Ficha3!$D$92),"
",IF([8]Ficha3!$D$93="","",[8]Ficha3!$D$93),"
",IF([8]Ficha3!$D$94="","",[8]Ficha3!$D$94),"
",IF([8]Ficha3!$D$95="","",[8]Ficha3!$D$95),"
",IF([8]Ficha3!$D$96="","",[8]Ficha3!$D$96))</f>
        <v xml:space="preserve">Realizar la revisión del sistema de gestión del proceso de TICs
Verificar el cumplimiento de las actividades designadas al personal de apoyo del proceso de TICs
</v>
      </c>
      <c r="P101" s="36"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Débil
Fuerte
</v>
      </c>
      <c r="Q101" s="36"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Fuerte
</v>
      </c>
      <c r="R101" s="36"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Débil
Fuerte
</v>
      </c>
      <c r="S101" s="34" t="str">
        <f>IF([8]Ficha3!$AW$87="","",[8]Ficha3!$AW$87)</f>
        <v>Moderado</v>
      </c>
      <c r="T101" s="36" t="str">
        <f>IF([8]Ficha3!$AZ$87="","",[8]Ficha3!$AZ$87)</f>
        <v>No disminuye</v>
      </c>
      <c r="U101" s="32"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
</v>
      </c>
      <c r="V101" s="36"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
</v>
      </c>
      <c r="W101" s="36"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
</v>
      </c>
      <c r="X101" s="36"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
</v>
      </c>
      <c r="Y101" s="34" t="str">
        <f>IF([8]Ficha3!$AW$102="","",[8]Ficha3!$AW$102)</f>
        <v/>
      </c>
      <c r="Z101" s="36" t="str">
        <f>IF([8]Ficha3!$AZ$102="","",[8]Ficha3!$AZ$102)</f>
        <v/>
      </c>
      <c r="AA101" s="188" t="str">
        <f>IF([8]Ficha3!$J$127="","",[8]Ficha3!$J$127)</f>
        <v>Posible (3)</v>
      </c>
      <c r="AB101" s="188" t="str">
        <f>IF([8]Ficha3!$J$134="","",[8]Ficha3!$J$134)</f>
        <v>Menor (2)</v>
      </c>
      <c r="AC101" s="257" t="str">
        <f>IF([8]Ficha3!$AP$126="","",[8]Ficha3!$AP$126)</f>
        <v>Moderada</v>
      </c>
      <c r="AD101" s="35" t="str">
        <f>IF([8]Ficha3!$AP$130="","",[8]Ficha3!$AP$130)</f>
        <v/>
      </c>
      <c r="AE101" s="189" t="s">
        <v>43</v>
      </c>
      <c r="AF101" s="35" t="s">
        <v>280</v>
      </c>
      <c r="AG101" s="35" t="s">
        <v>405</v>
      </c>
      <c r="AH101" s="35" t="s">
        <v>406</v>
      </c>
      <c r="AI101" s="66" t="s">
        <v>281</v>
      </c>
      <c r="AJ101" s="66" t="s">
        <v>282</v>
      </c>
      <c r="AK101" s="66" t="s">
        <v>946</v>
      </c>
      <c r="AL101" s="217" t="s">
        <v>897</v>
      </c>
      <c r="AM101" s="121" t="s">
        <v>969</v>
      </c>
      <c r="AN101" s="35" t="s">
        <v>407</v>
      </c>
      <c r="AO101" s="35" t="s">
        <v>276</v>
      </c>
      <c r="AP101" s="35" t="s">
        <v>277</v>
      </c>
      <c r="AQ101" s="66" t="s">
        <v>278</v>
      </c>
      <c r="AR101" s="100" t="s">
        <v>279</v>
      </c>
      <c r="AS101" s="266" t="s">
        <v>1040</v>
      </c>
      <c r="AT101" s="267">
        <v>1</v>
      </c>
      <c r="AU101" s="119" t="s">
        <v>968</v>
      </c>
      <c r="AV101" s="93"/>
      <c r="AW101" s="14" t="s">
        <v>112</v>
      </c>
      <c r="AX101" s="16" t="s">
        <v>112</v>
      </c>
      <c r="AY101" s="54" t="s">
        <v>112</v>
      </c>
    </row>
    <row r="102" spans="1:59" s="113" customFormat="1" ht="12.95" customHeight="1" thickBot="1" x14ac:dyDescent="0.3">
      <c r="AL102" s="207"/>
      <c r="AT102" s="228"/>
    </row>
    <row r="103" spans="1:59" s="70" customFormat="1" ht="88.5" customHeight="1" x14ac:dyDescent="0.25">
      <c r="A103" s="398" t="s">
        <v>80</v>
      </c>
      <c r="B103" s="401" t="s">
        <v>49</v>
      </c>
      <c r="C103" s="401" t="s">
        <v>50</v>
      </c>
      <c r="D103" s="404" t="s">
        <v>51</v>
      </c>
      <c r="E103" s="404" t="s">
        <v>52</v>
      </c>
      <c r="F103" s="341" t="s">
        <v>53</v>
      </c>
      <c r="G103" s="341" t="s">
        <v>54</v>
      </c>
      <c r="H103" s="341" t="s">
        <v>408</v>
      </c>
      <c r="I103" s="341" t="s">
        <v>74</v>
      </c>
      <c r="J103" s="341" t="s">
        <v>409</v>
      </c>
      <c r="K103" s="350" t="s">
        <v>55</v>
      </c>
      <c r="L103" s="350" t="s">
        <v>56</v>
      </c>
      <c r="M103" s="407" t="s">
        <v>57</v>
      </c>
      <c r="N103" s="341" t="s">
        <v>410</v>
      </c>
      <c r="O103" s="101" t="s">
        <v>411</v>
      </c>
      <c r="P103" s="104" t="s">
        <v>58</v>
      </c>
      <c r="Q103" s="104" t="s">
        <v>58</v>
      </c>
      <c r="R103" s="104" t="s">
        <v>58</v>
      </c>
      <c r="S103" s="344" t="s">
        <v>59</v>
      </c>
      <c r="T103" s="347" t="s">
        <v>60</v>
      </c>
      <c r="U103" s="101" t="s">
        <v>61</v>
      </c>
      <c r="V103" s="104" t="s">
        <v>62</v>
      </c>
      <c r="W103" s="104" t="s">
        <v>63</v>
      </c>
      <c r="X103" s="104" t="s">
        <v>64</v>
      </c>
      <c r="Y103" s="344" t="s">
        <v>65</v>
      </c>
      <c r="Z103" s="347" t="s">
        <v>60</v>
      </c>
      <c r="AA103" s="350" t="s">
        <v>66</v>
      </c>
      <c r="AB103" s="350" t="s">
        <v>67</v>
      </c>
      <c r="AC103" s="390" t="s">
        <v>68</v>
      </c>
      <c r="AD103" s="341" t="s">
        <v>412</v>
      </c>
      <c r="AE103" s="390" t="s">
        <v>43</v>
      </c>
      <c r="AF103" s="341" t="s">
        <v>364</v>
      </c>
      <c r="AG103" s="341" t="s">
        <v>72</v>
      </c>
      <c r="AH103" s="341" t="s">
        <v>73</v>
      </c>
      <c r="AI103" s="375">
        <v>44075</v>
      </c>
      <c r="AJ103" s="375">
        <v>44377</v>
      </c>
      <c r="AK103" s="393" t="s">
        <v>979</v>
      </c>
      <c r="AL103" s="435">
        <v>0.1</v>
      </c>
      <c r="AM103" s="432" t="s">
        <v>988</v>
      </c>
      <c r="AN103" s="378" t="s">
        <v>78</v>
      </c>
      <c r="AO103" s="341" t="s">
        <v>77</v>
      </c>
      <c r="AP103" s="341" t="s">
        <v>365</v>
      </c>
      <c r="AQ103" s="381" t="s">
        <v>254</v>
      </c>
      <c r="AR103" s="381" t="s">
        <v>255</v>
      </c>
      <c r="AS103" s="393" t="s">
        <v>976</v>
      </c>
      <c r="AT103" s="426">
        <v>0.1</v>
      </c>
      <c r="AU103" s="429" t="s">
        <v>988</v>
      </c>
      <c r="AV103" s="384" t="s">
        <v>366</v>
      </c>
      <c r="AW103" s="341" t="s">
        <v>75</v>
      </c>
      <c r="AX103" s="387" t="s">
        <v>76</v>
      </c>
      <c r="AY103" s="67"/>
      <c r="AZ103" s="67"/>
      <c r="BA103" s="67"/>
      <c r="BB103" s="68"/>
      <c r="BC103" s="69"/>
      <c r="BD103" s="68"/>
      <c r="BE103" s="67"/>
      <c r="BF103" s="67"/>
      <c r="BG103" s="67"/>
    </row>
    <row r="104" spans="1:59" s="70" customFormat="1" ht="89.25" customHeight="1" x14ac:dyDescent="0.25">
      <c r="A104" s="399"/>
      <c r="B104" s="402"/>
      <c r="C104" s="402"/>
      <c r="D104" s="405"/>
      <c r="E104" s="405"/>
      <c r="F104" s="342"/>
      <c r="G104" s="342"/>
      <c r="H104" s="342"/>
      <c r="I104" s="342"/>
      <c r="J104" s="342"/>
      <c r="K104" s="351"/>
      <c r="L104" s="351"/>
      <c r="M104" s="408"/>
      <c r="N104" s="342"/>
      <c r="O104" s="102" t="s">
        <v>69</v>
      </c>
      <c r="P104" s="105" t="s">
        <v>58</v>
      </c>
      <c r="Q104" s="105" t="s">
        <v>58</v>
      </c>
      <c r="R104" s="105" t="s">
        <v>58</v>
      </c>
      <c r="S104" s="345"/>
      <c r="T104" s="348"/>
      <c r="U104" s="102" t="s">
        <v>70</v>
      </c>
      <c r="V104" s="105" t="s">
        <v>62</v>
      </c>
      <c r="W104" s="105" t="s">
        <v>62</v>
      </c>
      <c r="X104" s="105" t="s">
        <v>62</v>
      </c>
      <c r="Y104" s="345"/>
      <c r="Z104" s="348"/>
      <c r="AA104" s="351"/>
      <c r="AB104" s="351"/>
      <c r="AC104" s="391"/>
      <c r="AD104" s="342"/>
      <c r="AE104" s="391"/>
      <c r="AF104" s="342"/>
      <c r="AG104" s="342"/>
      <c r="AH104" s="342"/>
      <c r="AI104" s="376"/>
      <c r="AJ104" s="376"/>
      <c r="AK104" s="394"/>
      <c r="AL104" s="436"/>
      <c r="AM104" s="433"/>
      <c r="AN104" s="379"/>
      <c r="AO104" s="342"/>
      <c r="AP104" s="342"/>
      <c r="AQ104" s="382"/>
      <c r="AR104" s="382"/>
      <c r="AS104" s="394"/>
      <c r="AT104" s="427"/>
      <c r="AU104" s="430"/>
      <c r="AV104" s="385"/>
      <c r="AW104" s="342"/>
      <c r="AX104" s="388"/>
      <c r="AY104" s="71"/>
      <c r="AZ104" s="17"/>
      <c r="BA104" s="17"/>
      <c r="BB104" s="17"/>
      <c r="BC104" s="17"/>
      <c r="BD104" s="72"/>
      <c r="BE104" s="17"/>
      <c r="BF104" s="17"/>
      <c r="BG104" s="17"/>
    </row>
    <row r="105" spans="1:59" s="70" customFormat="1" ht="146.25" customHeight="1" x14ac:dyDescent="0.25">
      <c r="A105" s="399"/>
      <c r="B105" s="402"/>
      <c r="C105" s="402"/>
      <c r="D105" s="405"/>
      <c r="E105" s="405"/>
      <c r="F105" s="342"/>
      <c r="G105" s="342"/>
      <c r="H105" s="342"/>
      <c r="I105" s="342"/>
      <c r="J105" s="342"/>
      <c r="K105" s="351"/>
      <c r="L105" s="351"/>
      <c r="M105" s="408"/>
      <c r="N105" s="342"/>
      <c r="O105" s="102" t="s">
        <v>367</v>
      </c>
      <c r="P105" s="105" t="s">
        <v>58</v>
      </c>
      <c r="Q105" s="105" t="s">
        <v>58</v>
      </c>
      <c r="R105" s="105" t="s">
        <v>58</v>
      </c>
      <c r="S105" s="345"/>
      <c r="T105" s="348"/>
      <c r="U105" s="102" t="s">
        <v>71</v>
      </c>
      <c r="V105" s="105" t="s">
        <v>62</v>
      </c>
      <c r="W105" s="105" t="s">
        <v>62</v>
      </c>
      <c r="X105" s="105" t="s">
        <v>62</v>
      </c>
      <c r="Y105" s="345"/>
      <c r="Z105" s="348"/>
      <c r="AA105" s="351"/>
      <c r="AB105" s="351"/>
      <c r="AC105" s="391"/>
      <c r="AD105" s="342"/>
      <c r="AE105" s="391"/>
      <c r="AF105" s="342"/>
      <c r="AG105" s="342"/>
      <c r="AH105" s="342"/>
      <c r="AI105" s="376"/>
      <c r="AJ105" s="376"/>
      <c r="AK105" s="394"/>
      <c r="AL105" s="436"/>
      <c r="AM105" s="433"/>
      <c r="AN105" s="379"/>
      <c r="AO105" s="342"/>
      <c r="AP105" s="342"/>
      <c r="AQ105" s="382"/>
      <c r="AR105" s="382"/>
      <c r="AS105" s="394"/>
      <c r="AT105" s="427"/>
      <c r="AU105" s="430"/>
      <c r="AV105" s="385"/>
      <c r="AW105" s="342"/>
      <c r="AX105" s="388"/>
      <c r="AY105" s="71"/>
      <c r="AZ105" s="17"/>
      <c r="BA105" s="17"/>
      <c r="BB105" s="17"/>
      <c r="BC105" s="17"/>
      <c r="BD105" s="72"/>
      <c r="BE105" s="17"/>
      <c r="BF105" s="17"/>
      <c r="BG105" s="17"/>
    </row>
    <row r="106" spans="1:59" s="70" customFormat="1" ht="120.75" customHeight="1" thickBot="1" x14ac:dyDescent="0.3">
      <c r="A106" s="400"/>
      <c r="B106" s="403"/>
      <c r="C106" s="403"/>
      <c r="D106" s="406"/>
      <c r="E106" s="406"/>
      <c r="F106" s="343"/>
      <c r="G106" s="343"/>
      <c r="H106" s="343"/>
      <c r="I106" s="343"/>
      <c r="J106" s="343"/>
      <c r="K106" s="352"/>
      <c r="L106" s="352"/>
      <c r="M106" s="409"/>
      <c r="N106" s="343"/>
      <c r="O106" s="103" t="s">
        <v>368</v>
      </c>
      <c r="P106" s="106" t="s">
        <v>58</v>
      </c>
      <c r="Q106" s="106" t="s">
        <v>58</v>
      </c>
      <c r="R106" s="106" t="s">
        <v>58</v>
      </c>
      <c r="S106" s="346"/>
      <c r="T106" s="349"/>
      <c r="U106" s="103"/>
      <c r="V106" s="106"/>
      <c r="W106" s="106"/>
      <c r="X106" s="106"/>
      <c r="Y106" s="346"/>
      <c r="Z106" s="349"/>
      <c r="AA106" s="352"/>
      <c r="AB106" s="352"/>
      <c r="AC106" s="392"/>
      <c r="AD106" s="343"/>
      <c r="AE106" s="392"/>
      <c r="AF106" s="343"/>
      <c r="AG106" s="343"/>
      <c r="AH106" s="343"/>
      <c r="AI106" s="377"/>
      <c r="AJ106" s="377"/>
      <c r="AK106" s="395"/>
      <c r="AL106" s="437"/>
      <c r="AM106" s="434"/>
      <c r="AN106" s="380"/>
      <c r="AO106" s="343"/>
      <c r="AP106" s="343"/>
      <c r="AQ106" s="383"/>
      <c r="AR106" s="383"/>
      <c r="AS106" s="395"/>
      <c r="AT106" s="428"/>
      <c r="AU106" s="431"/>
      <c r="AV106" s="386"/>
      <c r="AW106" s="343"/>
      <c r="AX106" s="389"/>
      <c r="AY106" s="71"/>
      <c r="AZ106" s="17"/>
      <c r="BA106" s="17"/>
      <c r="BB106" s="17"/>
      <c r="BC106" s="17"/>
      <c r="BD106" s="72"/>
      <c r="BE106" s="17"/>
      <c r="BF106" s="17"/>
      <c r="BG106" s="17"/>
    </row>
    <row r="107" spans="1:59" s="113" customFormat="1" ht="12.95" customHeight="1" thickBot="1" x14ac:dyDescent="0.3">
      <c r="AL107" s="309"/>
      <c r="AM107" s="309"/>
      <c r="AN107" s="309"/>
      <c r="AT107" s="228"/>
    </row>
    <row r="108" spans="1:59" s="54" customFormat="1" ht="196.5" customHeight="1" x14ac:dyDescent="0.25">
      <c r="A108" s="353" t="s">
        <v>82</v>
      </c>
      <c r="B108" s="488" t="s">
        <v>49</v>
      </c>
      <c r="C108" s="488" t="s">
        <v>147</v>
      </c>
      <c r="D108" s="489" t="s">
        <v>191</v>
      </c>
      <c r="E108" s="489" t="s">
        <v>293</v>
      </c>
      <c r="F108" s="416" t="s">
        <v>53</v>
      </c>
      <c r="G108" s="416" t="s">
        <v>85</v>
      </c>
      <c r="H108" s="416" t="s">
        <v>369</v>
      </c>
      <c r="I108" s="416" t="s">
        <v>283</v>
      </c>
      <c r="J108" s="416" t="s">
        <v>370</v>
      </c>
      <c r="K108" s="453" t="s">
        <v>119</v>
      </c>
      <c r="L108" s="453" t="s">
        <v>67</v>
      </c>
      <c r="M108" s="412" t="s">
        <v>120</v>
      </c>
      <c r="N108" s="416" t="s">
        <v>284</v>
      </c>
      <c r="O108" s="416" t="s">
        <v>371</v>
      </c>
      <c r="P108" s="410" t="s">
        <v>97</v>
      </c>
      <c r="Q108" s="410" t="s">
        <v>106</v>
      </c>
      <c r="R108" s="410" t="s">
        <v>97</v>
      </c>
      <c r="S108" s="412" t="s">
        <v>98</v>
      </c>
      <c r="T108" s="410" t="s">
        <v>99</v>
      </c>
      <c r="U108" s="416" t="s">
        <v>285</v>
      </c>
      <c r="V108" s="410" t="s">
        <v>135</v>
      </c>
      <c r="W108" s="410" t="s">
        <v>107</v>
      </c>
      <c r="X108" s="410" t="s">
        <v>135</v>
      </c>
      <c r="Y108" s="412" t="s">
        <v>98</v>
      </c>
      <c r="Z108" s="410" t="s">
        <v>99</v>
      </c>
      <c r="AA108" s="453" t="s">
        <v>119</v>
      </c>
      <c r="AB108" s="453" t="s">
        <v>67</v>
      </c>
      <c r="AC108" s="414" t="s">
        <v>120</v>
      </c>
      <c r="AD108" s="416" t="s">
        <v>286</v>
      </c>
      <c r="AE108" s="414" t="s">
        <v>43</v>
      </c>
      <c r="AF108" s="42" t="s">
        <v>468</v>
      </c>
      <c r="AG108" s="42" t="s">
        <v>469</v>
      </c>
      <c r="AH108" s="42" t="s">
        <v>470</v>
      </c>
      <c r="AI108" s="53" t="s">
        <v>471</v>
      </c>
      <c r="AJ108" s="146" t="s">
        <v>472</v>
      </c>
      <c r="AK108" s="76" t="s">
        <v>1017</v>
      </c>
      <c r="AL108" s="256">
        <v>0.2</v>
      </c>
      <c r="AM108" s="281" t="s">
        <v>968</v>
      </c>
      <c r="AN108" s="199" t="s">
        <v>372</v>
      </c>
      <c r="AO108" s="199" t="s">
        <v>373</v>
      </c>
      <c r="AP108" s="199" t="s">
        <v>374</v>
      </c>
      <c r="AQ108" s="200" t="s">
        <v>296</v>
      </c>
      <c r="AR108" s="200" t="s">
        <v>297</v>
      </c>
      <c r="AS108" s="76" t="s">
        <v>899</v>
      </c>
      <c r="AT108" s="232">
        <v>0.6</v>
      </c>
      <c r="AU108" s="286" t="s">
        <v>1025</v>
      </c>
      <c r="AV108" s="493" t="s">
        <v>375</v>
      </c>
      <c r="AW108" s="416" t="s">
        <v>287</v>
      </c>
      <c r="AX108" s="492" t="s">
        <v>376</v>
      </c>
    </row>
    <row r="109" spans="1:59" s="54" customFormat="1" ht="154.5" customHeight="1" x14ac:dyDescent="0.25">
      <c r="A109" s="356"/>
      <c r="B109" s="482"/>
      <c r="C109" s="482"/>
      <c r="D109" s="485"/>
      <c r="E109" s="485"/>
      <c r="F109" s="475"/>
      <c r="G109" s="475"/>
      <c r="H109" s="475"/>
      <c r="I109" s="475"/>
      <c r="J109" s="475"/>
      <c r="K109" s="478"/>
      <c r="L109" s="478"/>
      <c r="M109" s="464"/>
      <c r="N109" s="475"/>
      <c r="O109" s="475"/>
      <c r="P109" s="463"/>
      <c r="Q109" s="463"/>
      <c r="R109" s="463"/>
      <c r="S109" s="464"/>
      <c r="T109" s="463"/>
      <c r="U109" s="475"/>
      <c r="V109" s="463"/>
      <c r="W109" s="463"/>
      <c r="X109" s="463"/>
      <c r="Y109" s="464"/>
      <c r="Z109" s="463"/>
      <c r="AA109" s="478"/>
      <c r="AB109" s="478"/>
      <c r="AC109" s="480"/>
      <c r="AD109" s="475"/>
      <c r="AE109" s="480"/>
      <c r="AF109" s="11" t="s">
        <v>473</v>
      </c>
      <c r="AG109" s="11" t="s">
        <v>477</v>
      </c>
      <c r="AH109" s="11" t="s">
        <v>476</v>
      </c>
      <c r="AI109" s="57" t="s">
        <v>475</v>
      </c>
      <c r="AJ109" s="128" t="s">
        <v>474</v>
      </c>
      <c r="AK109" s="218" t="s">
        <v>1018</v>
      </c>
      <c r="AL109" s="208">
        <v>1</v>
      </c>
      <c r="AM109" s="281" t="s">
        <v>1019</v>
      </c>
      <c r="AN109" s="140" t="s">
        <v>449</v>
      </c>
      <c r="AO109" s="140" t="s">
        <v>450</v>
      </c>
      <c r="AP109" s="140" t="s">
        <v>450</v>
      </c>
      <c r="AQ109" s="141" t="s">
        <v>449</v>
      </c>
      <c r="AR109" s="141" t="s">
        <v>449</v>
      </c>
      <c r="AS109" s="136"/>
      <c r="AT109" s="229"/>
      <c r="AU109" s="201"/>
      <c r="AV109" s="473"/>
      <c r="AW109" s="475"/>
      <c r="AX109" s="476"/>
    </row>
    <row r="110" spans="1:59" s="54" customFormat="1" ht="173.25" customHeight="1" x14ac:dyDescent="0.25">
      <c r="A110" s="356"/>
      <c r="B110" s="482"/>
      <c r="C110" s="482"/>
      <c r="D110" s="485"/>
      <c r="E110" s="485"/>
      <c r="F110" s="475"/>
      <c r="G110" s="475"/>
      <c r="H110" s="475"/>
      <c r="I110" s="475"/>
      <c r="J110" s="475"/>
      <c r="K110" s="478"/>
      <c r="L110" s="478"/>
      <c r="M110" s="464"/>
      <c r="N110" s="475"/>
      <c r="O110" s="475"/>
      <c r="P110" s="463"/>
      <c r="Q110" s="463"/>
      <c r="R110" s="463"/>
      <c r="S110" s="464"/>
      <c r="T110" s="463"/>
      <c r="U110" s="475"/>
      <c r="V110" s="463"/>
      <c r="W110" s="463"/>
      <c r="X110" s="463"/>
      <c r="Y110" s="464"/>
      <c r="Z110" s="463"/>
      <c r="AA110" s="478"/>
      <c r="AB110" s="478"/>
      <c r="AC110" s="480"/>
      <c r="AD110" s="475"/>
      <c r="AE110" s="480"/>
      <c r="AF110" s="11" t="s">
        <v>478</v>
      </c>
      <c r="AG110" s="11" t="s">
        <v>469</v>
      </c>
      <c r="AH110" s="11" t="s">
        <v>479</v>
      </c>
      <c r="AI110" s="57" t="s">
        <v>1029</v>
      </c>
      <c r="AJ110" s="128" t="s">
        <v>480</v>
      </c>
      <c r="AK110" s="78" t="s">
        <v>1020</v>
      </c>
      <c r="AL110" s="268">
        <v>0.4</v>
      </c>
      <c r="AM110" s="281" t="s">
        <v>1022</v>
      </c>
      <c r="AN110" s="140" t="s">
        <v>449</v>
      </c>
      <c r="AO110" s="140" t="s">
        <v>450</v>
      </c>
      <c r="AP110" s="140" t="s">
        <v>450</v>
      </c>
      <c r="AQ110" s="141" t="s">
        <v>451</v>
      </c>
      <c r="AR110" s="141" t="s">
        <v>451</v>
      </c>
      <c r="AS110" s="136"/>
      <c r="AT110" s="229"/>
      <c r="AU110" s="201"/>
      <c r="AV110" s="473"/>
      <c r="AW110" s="475"/>
      <c r="AX110" s="476"/>
    </row>
    <row r="111" spans="1:59" s="54" customFormat="1" ht="172.5" customHeight="1" thickBot="1" x14ac:dyDescent="0.3">
      <c r="A111" s="356"/>
      <c r="B111" s="483"/>
      <c r="C111" s="483"/>
      <c r="D111" s="486"/>
      <c r="E111" s="486"/>
      <c r="F111" s="417"/>
      <c r="G111" s="417"/>
      <c r="H111" s="417"/>
      <c r="I111" s="417"/>
      <c r="J111" s="417"/>
      <c r="K111" s="454"/>
      <c r="L111" s="454"/>
      <c r="M111" s="413"/>
      <c r="N111" s="417"/>
      <c r="O111" s="417"/>
      <c r="P111" s="411"/>
      <c r="Q111" s="411"/>
      <c r="R111" s="411"/>
      <c r="S111" s="413"/>
      <c r="T111" s="411"/>
      <c r="U111" s="417"/>
      <c r="V111" s="411"/>
      <c r="W111" s="411"/>
      <c r="X111" s="411"/>
      <c r="Y111" s="413"/>
      <c r="Z111" s="411"/>
      <c r="AA111" s="454"/>
      <c r="AB111" s="454"/>
      <c r="AC111" s="415"/>
      <c r="AD111" s="417"/>
      <c r="AE111" s="480"/>
      <c r="AF111" s="11" t="s">
        <v>482</v>
      </c>
      <c r="AG111" s="11" t="s">
        <v>483</v>
      </c>
      <c r="AH111" s="11" t="s">
        <v>484</v>
      </c>
      <c r="AI111" s="57" t="s">
        <v>485</v>
      </c>
      <c r="AJ111" s="128" t="s">
        <v>486</v>
      </c>
      <c r="AK111" s="218" t="s">
        <v>1030</v>
      </c>
      <c r="AL111" s="208">
        <v>0.4</v>
      </c>
      <c r="AM111" s="281" t="s">
        <v>1021</v>
      </c>
      <c r="AN111" s="140" t="s">
        <v>449</v>
      </c>
      <c r="AO111" s="140" t="s">
        <v>450</v>
      </c>
      <c r="AP111" s="140" t="s">
        <v>450</v>
      </c>
      <c r="AQ111" s="141" t="s">
        <v>451</v>
      </c>
      <c r="AR111" s="141" t="s">
        <v>451</v>
      </c>
      <c r="AS111" s="136"/>
      <c r="AT111" s="229"/>
      <c r="AU111" s="201"/>
      <c r="AV111" s="474"/>
      <c r="AW111" s="417"/>
      <c r="AX111" s="477"/>
    </row>
    <row r="112" spans="1:59" s="54" customFormat="1" ht="312.75" customHeight="1" thickBot="1" x14ac:dyDescent="0.3">
      <c r="A112" s="356"/>
      <c r="B112" s="418" t="s">
        <v>49</v>
      </c>
      <c r="C112" s="418" t="s">
        <v>50</v>
      </c>
      <c r="D112" s="484" t="s">
        <v>159</v>
      </c>
      <c r="E112" s="484" t="s">
        <v>377</v>
      </c>
      <c r="F112" s="422" t="s">
        <v>53</v>
      </c>
      <c r="G112" s="422" t="s">
        <v>85</v>
      </c>
      <c r="H112" s="420" t="s">
        <v>378</v>
      </c>
      <c r="I112" s="422" t="s">
        <v>283</v>
      </c>
      <c r="J112" s="422" t="s">
        <v>379</v>
      </c>
      <c r="K112" s="455" t="s">
        <v>119</v>
      </c>
      <c r="L112" s="455" t="s">
        <v>67</v>
      </c>
      <c r="M112" s="459" t="s">
        <v>120</v>
      </c>
      <c r="N112" s="422" t="s">
        <v>380</v>
      </c>
      <c r="O112" s="422" t="s">
        <v>295</v>
      </c>
      <c r="P112" s="457" t="s">
        <v>97</v>
      </c>
      <c r="Q112" s="457" t="s">
        <v>106</v>
      </c>
      <c r="R112" s="457" t="s">
        <v>97</v>
      </c>
      <c r="S112" s="459" t="s">
        <v>98</v>
      </c>
      <c r="T112" s="457" t="s">
        <v>99</v>
      </c>
      <c r="U112" s="422" t="s">
        <v>381</v>
      </c>
      <c r="V112" s="457" t="s">
        <v>133</v>
      </c>
      <c r="W112" s="457" t="s">
        <v>288</v>
      </c>
      <c r="X112" s="457" t="s">
        <v>133</v>
      </c>
      <c r="Y112" s="459" t="s">
        <v>98</v>
      </c>
      <c r="Z112" s="457" t="s">
        <v>99</v>
      </c>
      <c r="AA112" s="455" t="s">
        <v>119</v>
      </c>
      <c r="AB112" s="455" t="s">
        <v>67</v>
      </c>
      <c r="AC112" s="479" t="s">
        <v>120</v>
      </c>
      <c r="AD112" s="422" t="s">
        <v>380</v>
      </c>
      <c r="AE112" s="481" t="s">
        <v>43</v>
      </c>
      <c r="AF112" s="129" t="s">
        <v>452</v>
      </c>
      <c r="AG112" s="129" t="s">
        <v>455</v>
      </c>
      <c r="AH112" s="129" t="s">
        <v>458</v>
      </c>
      <c r="AI112" s="144">
        <v>44044</v>
      </c>
      <c r="AJ112" s="290" t="s">
        <v>297</v>
      </c>
      <c r="AK112" s="78" t="s">
        <v>1023</v>
      </c>
      <c r="AL112" s="208">
        <v>0.2</v>
      </c>
      <c r="AM112" s="280" t="s">
        <v>968</v>
      </c>
      <c r="AN112" s="140" t="s">
        <v>382</v>
      </c>
      <c r="AO112" s="140" t="s">
        <v>298</v>
      </c>
      <c r="AP112" s="140" t="s">
        <v>383</v>
      </c>
      <c r="AQ112" s="59">
        <v>44013</v>
      </c>
      <c r="AR112" s="59">
        <v>44196</v>
      </c>
      <c r="AS112" s="59" t="s">
        <v>1024</v>
      </c>
      <c r="AT112" s="229">
        <v>0.2</v>
      </c>
      <c r="AU112" s="287" t="s">
        <v>968</v>
      </c>
      <c r="AV112" s="445" t="s">
        <v>384</v>
      </c>
      <c r="AW112" s="422" t="s">
        <v>289</v>
      </c>
      <c r="AX112" s="443" t="s">
        <v>385</v>
      </c>
    </row>
    <row r="113" spans="1:50" s="54" customFormat="1" ht="154.5" customHeight="1" x14ac:dyDescent="0.25">
      <c r="A113" s="356"/>
      <c r="B113" s="482"/>
      <c r="C113" s="482"/>
      <c r="D113" s="485"/>
      <c r="E113" s="485"/>
      <c r="F113" s="475"/>
      <c r="G113" s="475"/>
      <c r="H113" s="490"/>
      <c r="I113" s="475"/>
      <c r="J113" s="475"/>
      <c r="K113" s="478"/>
      <c r="L113" s="478"/>
      <c r="M113" s="464"/>
      <c r="N113" s="475"/>
      <c r="O113" s="475"/>
      <c r="P113" s="463"/>
      <c r="Q113" s="463"/>
      <c r="R113" s="463"/>
      <c r="S113" s="464"/>
      <c r="T113" s="463"/>
      <c r="U113" s="475"/>
      <c r="V113" s="463"/>
      <c r="W113" s="463"/>
      <c r="X113" s="463"/>
      <c r="Y113" s="464"/>
      <c r="Z113" s="463"/>
      <c r="AA113" s="478"/>
      <c r="AB113" s="478"/>
      <c r="AC113" s="480"/>
      <c r="AD113" s="475"/>
      <c r="AE113" s="481"/>
      <c r="AF113" s="129" t="s">
        <v>453</v>
      </c>
      <c r="AG113" s="129" t="s">
        <v>456</v>
      </c>
      <c r="AH113" s="142" t="s">
        <v>459</v>
      </c>
      <c r="AI113" s="144">
        <v>44044</v>
      </c>
      <c r="AJ113" s="143" t="s">
        <v>297</v>
      </c>
      <c r="AK113" s="218" t="s">
        <v>898</v>
      </c>
      <c r="AL113" s="208">
        <v>1</v>
      </c>
      <c r="AM113" s="280" t="s">
        <v>968</v>
      </c>
      <c r="AN113" s="140" t="s">
        <v>449</v>
      </c>
      <c r="AO113" s="140" t="s">
        <v>450</v>
      </c>
      <c r="AP113" s="140" t="s">
        <v>450</v>
      </c>
      <c r="AQ113" s="141" t="s">
        <v>451</v>
      </c>
      <c r="AR113" s="141" t="s">
        <v>451</v>
      </c>
      <c r="AS113" s="136"/>
      <c r="AT113" s="229"/>
      <c r="AU113" s="201"/>
      <c r="AV113" s="473"/>
      <c r="AW113" s="475"/>
      <c r="AX113" s="476"/>
    </row>
    <row r="114" spans="1:50" s="54" customFormat="1" ht="118.5" customHeight="1" thickBot="1" x14ac:dyDescent="0.3">
      <c r="A114" s="356"/>
      <c r="B114" s="482"/>
      <c r="C114" s="482"/>
      <c r="D114" s="485"/>
      <c r="E114" s="485"/>
      <c r="F114" s="475"/>
      <c r="G114" s="475"/>
      <c r="H114" s="490"/>
      <c r="I114" s="475"/>
      <c r="J114" s="475"/>
      <c r="K114" s="478"/>
      <c r="L114" s="478"/>
      <c r="M114" s="464"/>
      <c r="N114" s="475"/>
      <c r="O114" s="475"/>
      <c r="P114" s="463"/>
      <c r="Q114" s="463"/>
      <c r="R114" s="463"/>
      <c r="S114" s="464"/>
      <c r="T114" s="463"/>
      <c r="U114" s="475"/>
      <c r="V114" s="463"/>
      <c r="W114" s="463"/>
      <c r="X114" s="463"/>
      <c r="Y114" s="464"/>
      <c r="Z114" s="463"/>
      <c r="AA114" s="478"/>
      <c r="AB114" s="478"/>
      <c r="AC114" s="480"/>
      <c r="AD114" s="475"/>
      <c r="AE114" s="481"/>
      <c r="AF114" s="129" t="s">
        <v>454</v>
      </c>
      <c r="AG114" s="129" t="s">
        <v>457</v>
      </c>
      <c r="AH114" s="129" t="s">
        <v>460</v>
      </c>
      <c r="AI114" s="142" t="s">
        <v>461</v>
      </c>
      <c r="AJ114" s="143" t="s">
        <v>462</v>
      </c>
      <c r="AK114" s="78" t="s">
        <v>896</v>
      </c>
      <c r="AL114" s="208" t="s">
        <v>897</v>
      </c>
      <c r="AM114" s="121" t="s">
        <v>969</v>
      </c>
      <c r="AN114" s="140" t="s">
        <v>449</v>
      </c>
      <c r="AO114" s="140" t="s">
        <v>450</v>
      </c>
      <c r="AP114" s="140" t="s">
        <v>450</v>
      </c>
      <c r="AQ114" s="141" t="s">
        <v>451</v>
      </c>
      <c r="AR114" s="141" t="s">
        <v>451</v>
      </c>
      <c r="AS114" s="136"/>
      <c r="AT114" s="229"/>
      <c r="AU114" s="201"/>
      <c r="AV114" s="473"/>
      <c r="AW114" s="475"/>
      <c r="AX114" s="476"/>
    </row>
    <row r="115" spans="1:50" s="54" customFormat="1" ht="142.5" customHeight="1" thickBot="1" x14ac:dyDescent="0.3">
      <c r="A115" s="357"/>
      <c r="B115" s="483"/>
      <c r="C115" s="483"/>
      <c r="D115" s="486"/>
      <c r="E115" s="486"/>
      <c r="F115" s="417"/>
      <c r="G115" s="417"/>
      <c r="H115" s="491"/>
      <c r="I115" s="417"/>
      <c r="J115" s="417"/>
      <c r="K115" s="454"/>
      <c r="L115" s="454"/>
      <c r="M115" s="413"/>
      <c r="N115" s="417"/>
      <c r="O115" s="417"/>
      <c r="P115" s="411"/>
      <c r="Q115" s="411"/>
      <c r="R115" s="411"/>
      <c r="S115" s="413"/>
      <c r="T115" s="411"/>
      <c r="U115" s="417"/>
      <c r="V115" s="411"/>
      <c r="W115" s="411"/>
      <c r="X115" s="411"/>
      <c r="Y115" s="413"/>
      <c r="Z115" s="411"/>
      <c r="AA115" s="454"/>
      <c r="AB115" s="454"/>
      <c r="AC115" s="415"/>
      <c r="AD115" s="417"/>
      <c r="AE115" s="481"/>
      <c r="AF115" s="11" t="s">
        <v>463</v>
      </c>
      <c r="AG115" s="77" t="s">
        <v>464</v>
      </c>
      <c r="AH115" s="77" t="s">
        <v>465</v>
      </c>
      <c r="AI115" s="60" t="s">
        <v>466</v>
      </c>
      <c r="AJ115" s="60" t="s">
        <v>467</v>
      </c>
      <c r="AK115" s="78" t="s">
        <v>896</v>
      </c>
      <c r="AL115" s="208" t="s">
        <v>897</v>
      </c>
      <c r="AM115" s="121" t="s">
        <v>969</v>
      </c>
      <c r="AN115" s="140" t="s">
        <v>449</v>
      </c>
      <c r="AO115" s="140" t="s">
        <v>450</v>
      </c>
      <c r="AP115" s="140" t="s">
        <v>450</v>
      </c>
      <c r="AQ115" s="141" t="s">
        <v>451</v>
      </c>
      <c r="AR115" s="141" t="s">
        <v>451</v>
      </c>
      <c r="AS115" s="136"/>
      <c r="AT115" s="229"/>
      <c r="AU115" s="201"/>
      <c r="AV115" s="474"/>
      <c r="AW115" s="417"/>
      <c r="AX115" s="477"/>
    </row>
    <row r="116" spans="1:50" s="54" customFormat="1" ht="408.75" customHeight="1" x14ac:dyDescent="0.25">
      <c r="A116" s="358"/>
      <c r="B116" s="418" t="s">
        <v>49</v>
      </c>
      <c r="C116" s="418" t="s">
        <v>50</v>
      </c>
      <c r="D116" s="484" t="s">
        <v>290</v>
      </c>
      <c r="E116" s="484" t="s">
        <v>386</v>
      </c>
      <c r="F116" s="422" t="s">
        <v>53</v>
      </c>
      <c r="G116" s="422" t="s">
        <v>85</v>
      </c>
      <c r="H116" s="420" t="s">
        <v>446</v>
      </c>
      <c r="I116" s="422" t="s">
        <v>294</v>
      </c>
      <c r="J116" s="422" t="s">
        <v>445</v>
      </c>
      <c r="K116" s="455" t="s">
        <v>119</v>
      </c>
      <c r="L116" s="455" t="s">
        <v>291</v>
      </c>
      <c r="M116" s="459" t="s">
        <v>68</v>
      </c>
      <c r="N116" s="422" t="s">
        <v>292</v>
      </c>
      <c r="O116" s="422" t="s">
        <v>387</v>
      </c>
      <c r="P116" s="457" t="s">
        <v>135</v>
      </c>
      <c r="Q116" s="457" t="s">
        <v>100</v>
      </c>
      <c r="R116" s="457" t="s">
        <v>135</v>
      </c>
      <c r="S116" s="459" t="s">
        <v>98</v>
      </c>
      <c r="T116" s="457" t="s">
        <v>99</v>
      </c>
      <c r="U116" s="422" t="s">
        <v>388</v>
      </c>
      <c r="V116" s="457" t="s">
        <v>135</v>
      </c>
      <c r="W116" s="457" t="s">
        <v>135</v>
      </c>
      <c r="X116" s="457" t="s">
        <v>135</v>
      </c>
      <c r="Y116" s="459" t="s">
        <v>98</v>
      </c>
      <c r="Z116" s="457" t="s">
        <v>99</v>
      </c>
      <c r="AA116" s="455" t="s">
        <v>119</v>
      </c>
      <c r="AB116" s="455" t="s">
        <v>291</v>
      </c>
      <c r="AC116" s="461" t="s">
        <v>68</v>
      </c>
      <c r="AD116" s="422" t="s">
        <v>292</v>
      </c>
      <c r="AE116" s="461" t="s">
        <v>43</v>
      </c>
      <c r="AF116" s="11" t="s">
        <v>447</v>
      </c>
      <c r="AG116" s="51" t="s">
        <v>438</v>
      </c>
      <c r="AH116" s="11" t="s">
        <v>439</v>
      </c>
      <c r="AI116" s="137" t="s">
        <v>433</v>
      </c>
      <c r="AJ116" s="137" t="s">
        <v>440</v>
      </c>
      <c r="AK116" s="136" t="s">
        <v>1026</v>
      </c>
      <c r="AL116" s="208">
        <v>0.7</v>
      </c>
      <c r="AM116" s="282" t="s">
        <v>998</v>
      </c>
      <c r="AN116" s="140" t="s">
        <v>449</v>
      </c>
      <c r="AO116" s="140" t="s">
        <v>450</v>
      </c>
      <c r="AP116" s="140" t="s">
        <v>450</v>
      </c>
      <c r="AQ116" s="141" t="s">
        <v>451</v>
      </c>
      <c r="AR116" s="141" t="s">
        <v>451</v>
      </c>
      <c r="AS116" s="136"/>
      <c r="AT116" s="229"/>
      <c r="AU116" s="201"/>
      <c r="AV116" s="445" t="s">
        <v>389</v>
      </c>
      <c r="AW116" s="422" t="s">
        <v>289</v>
      </c>
      <c r="AX116" s="443" t="s">
        <v>390</v>
      </c>
    </row>
    <row r="117" spans="1:50" s="54" customFormat="1" ht="201" customHeight="1" thickBot="1" x14ac:dyDescent="0.3">
      <c r="A117" s="355"/>
      <c r="B117" s="419"/>
      <c r="C117" s="419"/>
      <c r="D117" s="487"/>
      <c r="E117" s="487"/>
      <c r="F117" s="423"/>
      <c r="G117" s="423"/>
      <c r="H117" s="421"/>
      <c r="I117" s="423"/>
      <c r="J117" s="423"/>
      <c r="K117" s="456"/>
      <c r="L117" s="456"/>
      <c r="M117" s="460"/>
      <c r="N117" s="423"/>
      <c r="O117" s="423"/>
      <c r="P117" s="458"/>
      <c r="Q117" s="458"/>
      <c r="R117" s="458"/>
      <c r="S117" s="460"/>
      <c r="T117" s="458"/>
      <c r="U117" s="423"/>
      <c r="V117" s="458"/>
      <c r="W117" s="458"/>
      <c r="X117" s="458"/>
      <c r="Y117" s="460"/>
      <c r="Z117" s="458"/>
      <c r="AA117" s="456"/>
      <c r="AB117" s="456"/>
      <c r="AC117" s="462"/>
      <c r="AD117" s="423"/>
      <c r="AE117" s="462"/>
      <c r="AF117" s="139" t="s">
        <v>444</v>
      </c>
      <c r="AG117" s="138" t="s">
        <v>443</v>
      </c>
      <c r="AH117" s="139" t="s">
        <v>448</v>
      </c>
      <c r="AI117" s="147" t="s">
        <v>441</v>
      </c>
      <c r="AJ117" s="147" t="s">
        <v>442</v>
      </c>
      <c r="AK117" s="219" t="s">
        <v>980</v>
      </c>
      <c r="AL117" s="210">
        <v>0.5</v>
      </c>
      <c r="AM117" s="282" t="s">
        <v>968</v>
      </c>
      <c r="AN117" s="149" t="s">
        <v>449</v>
      </c>
      <c r="AO117" s="149" t="s">
        <v>450</v>
      </c>
      <c r="AP117" s="149" t="s">
        <v>450</v>
      </c>
      <c r="AQ117" s="150" t="s">
        <v>451</v>
      </c>
      <c r="AR117" s="150" t="s">
        <v>451</v>
      </c>
      <c r="AS117" s="148"/>
      <c r="AT117" s="231"/>
      <c r="AU117" s="202"/>
      <c r="AV117" s="446"/>
      <c r="AW117" s="423"/>
      <c r="AX117" s="444"/>
    </row>
    <row r="124" spans="1:50" ht="105" customHeight="1" x14ac:dyDescent="0.25"/>
  </sheetData>
  <protectedRanges>
    <protectedRange algorithmName="SHA-512" hashValue="GcA5hYHi0S0v0TFeihONv8ng/fM9jnHEWtvOHCW6ar6RBG7/E+JDjv6mQ5/K2EJWy7R3MAWfJTaRiE1Lr700RA==" saltValue="2YVNEi1NeJeksRvtanEaLQ==" spinCount="100000" sqref="AK15:AL34 AS108 AK82:AL117 AK48:AL77 AK36:AL36 AL35 AK38:AL43 AL37" name="Rango1"/>
    <protectedRange algorithmName="SHA-512" hashValue="pxAkKzOCjvXasYOnM+tnfrlS0jUzZJZRMgGsuhBLdOpqwSk9dkTnbGVWqa28nzlY6aOjfLtGt/3j1NRiS3XtIA==" saltValue="ycGRswPEtsrpQJzjeHmfrg==" spinCount="100000" sqref="AS15:AT43 AS109:AT117 AT108 AS48:AT66 AS68:AT107" name="Rango2"/>
    <protectedRange algorithmName="SHA-512" hashValue="GcA5hYHi0S0v0TFeihONv8ng/fM9jnHEWtvOHCW6ar6RBG7/E+JDjv6mQ5/K2EJWy7R3MAWfJTaRiE1Lr700RA==" saltValue="2YVNEi1NeJeksRvtanEaLQ==" spinCount="100000" sqref="AK78:AL81" name="Rango1_1"/>
    <protectedRange algorithmName="SHA-512" hashValue="GcA5hYHi0S0v0TFeihONv8ng/fM9jnHEWtvOHCW6ar6RBG7/E+JDjv6mQ5/K2EJWy7R3MAWfJTaRiE1Lr700RA==" saltValue="2YVNEi1NeJeksRvtanEaLQ==" spinCount="100000" sqref="AK44:AL47" name="Rango1_2"/>
    <protectedRange algorithmName="SHA-512" hashValue="pxAkKzOCjvXasYOnM+tnfrlS0jUzZJZRMgGsuhBLdOpqwSk9dkTnbGVWqa28nzlY6aOjfLtGt/3j1NRiS3XtIA==" saltValue="ycGRswPEtsrpQJzjeHmfrg==" spinCount="100000" sqref="AS44:AT47" name="Rango2_1"/>
    <protectedRange algorithmName="SHA-512" hashValue="GcA5hYHi0S0v0TFeihONv8ng/fM9jnHEWtvOHCW6ar6RBG7/E+JDjv6mQ5/K2EJWy7R3MAWfJTaRiE1Lr700RA==" saltValue="2YVNEi1NeJeksRvtanEaLQ==" spinCount="100000" sqref="AS67" name="Rango1_3"/>
    <protectedRange algorithmName="SHA-512" hashValue="pxAkKzOCjvXasYOnM+tnfrlS0jUzZJZRMgGsuhBLdOpqwSk9dkTnbGVWqa28nzlY6aOjfLtGt/3j1NRiS3XtIA==" saltValue="ycGRswPEtsrpQJzjeHmfrg==" spinCount="100000" sqref="AT67" name="Rango2_2"/>
    <protectedRange algorithmName="SHA-512" hashValue="GcA5hYHi0S0v0TFeihONv8ng/fM9jnHEWtvOHCW6ar6RBG7/E+JDjv6mQ5/K2EJWy7R3MAWfJTaRiE1Lr700RA==" saltValue="2YVNEi1NeJeksRvtanEaLQ==" spinCount="100000" sqref="AK35" name="Rango1_4"/>
    <protectedRange algorithmName="SHA-512" hashValue="GcA5hYHi0S0v0TFeihONv8ng/fM9jnHEWtvOHCW6ar6RBG7/E+JDjv6mQ5/K2EJWy7R3MAWfJTaRiE1Lr700RA==" saltValue="2YVNEi1NeJeksRvtanEaLQ==" spinCount="100000" sqref="AK37" name="Rango1_5"/>
  </protectedRanges>
  <mergeCells count="1008">
    <mergeCell ref="AX86:AX90"/>
    <mergeCell ref="AW86:AW90"/>
    <mergeCell ref="AV86:AV90"/>
    <mergeCell ref="AX91:AX92"/>
    <mergeCell ref="AW91:AW92"/>
    <mergeCell ref="AV91:AV92"/>
    <mergeCell ref="F49:F52"/>
    <mergeCell ref="E49:E52"/>
    <mergeCell ref="D49:D52"/>
    <mergeCell ref="C49:C52"/>
    <mergeCell ref="B49:B52"/>
    <mergeCell ref="K49:K52"/>
    <mergeCell ref="J49:J52"/>
    <mergeCell ref="I49:I52"/>
    <mergeCell ref="H49:H52"/>
    <mergeCell ref="G49:G52"/>
    <mergeCell ref="P49:P52"/>
    <mergeCell ref="O49:O52"/>
    <mergeCell ref="N49:N52"/>
    <mergeCell ref="M49:M52"/>
    <mergeCell ref="L49:L52"/>
    <mergeCell ref="U49:U52"/>
    <mergeCell ref="T49:T52"/>
    <mergeCell ref="S49:S52"/>
    <mergeCell ref="R49:R52"/>
    <mergeCell ref="Q49:Q52"/>
    <mergeCell ref="Z49:Z52"/>
    <mergeCell ref="Y49:Y52"/>
    <mergeCell ref="X49:X52"/>
    <mergeCell ref="W49:W52"/>
    <mergeCell ref="V49:V52"/>
    <mergeCell ref="AE49:AE52"/>
    <mergeCell ref="AD49:AD52"/>
    <mergeCell ref="AC49:AC52"/>
    <mergeCell ref="AB49:AB52"/>
    <mergeCell ref="AA49:AA52"/>
    <mergeCell ref="Q44:Q47"/>
    <mergeCell ref="P44:P47"/>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S40:S42"/>
    <mergeCell ref="T40:T42"/>
    <mergeCell ref="U40:U42"/>
    <mergeCell ref="V40:V42"/>
    <mergeCell ref="W40:W42"/>
    <mergeCell ref="N40:N42"/>
    <mergeCell ref="O40:O42"/>
    <mergeCell ref="P40:P42"/>
    <mergeCell ref="Q40:Q42"/>
    <mergeCell ref="R40:R42"/>
    <mergeCell ref="I40:I42"/>
    <mergeCell ref="J40:J42"/>
    <mergeCell ref="K40:K42"/>
    <mergeCell ref="L40:L42"/>
    <mergeCell ref="M40:M42"/>
    <mergeCell ref="C36:C39"/>
    <mergeCell ref="B36:B39"/>
    <mergeCell ref="AE40:AE42"/>
    <mergeCell ref="AC40:AC42"/>
    <mergeCell ref="AD40:AD42"/>
    <mergeCell ref="Y40:Y42"/>
    <mergeCell ref="Z40:Z42"/>
    <mergeCell ref="AA40:AA42"/>
    <mergeCell ref="AB40:AB42"/>
    <mergeCell ref="B40:B42"/>
    <mergeCell ref="C40:C42"/>
    <mergeCell ref="D40:D42"/>
    <mergeCell ref="E40:E42"/>
    <mergeCell ref="F40:F42"/>
    <mergeCell ref="G40:G42"/>
    <mergeCell ref="H40:H42"/>
    <mergeCell ref="H36:H39"/>
    <mergeCell ref="G36:G39"/>
    <mergeCell ref="F36:F39"/>
    <mergeCell ref="E36:E39"/>
    <mergeCell ref="D36:D39"/>
    <mergeCell ref="U36:U39"/>
    <mergeCell ref="O36:O39"/>
    <mergeCell ref="N36:N39"/>
    <mergeCell ref="J36:J39"/>
    <mergeCell ref="I36:I39"/>
    <mergeCell ref="X36:X39"/>
    <mergeCell ref="Y36:Y39"/>
    <mergeCell ref="Z36:Z39"/>
    <mergeCell ref="AA36:AA39"/>
    <mergeCell ref="AB36:AB39"/>
    <mergeCell ref="X40:X42"/>
    <mergeCell ref="AE36:AE39"/>
    <mergeCell ref="AC36:AC39"/>
    <mergeCell ref="AD36:AD39"/>
    <mergeCell ref="K36:K39"/>
    <mergeCell ref="L36:L39"/>
    <mergeCell ref="M36:M39"/>
    <mergeCell ref="R36:R39"/>
    <mergeCell ref="Q36:Q39"/>
    <mergeCell ref="P36:P39"/>
    <mergeCell ref="T36:T39"/>
    <mergeCell ref="S36:S39"/>
    <mergeCell ref="V36:V39"/>
    <mergeCell ref="W36:W39"/>
    <mergeCell ref="I33:I35"/>
    <mergeCell ref="H33:H35"/>
    <mergeCell ref="G33:G35"/>
    <mergeCell ref="F33:F35"/>
    <mergeCell ref="N33:N35"/>
    <mergeCell ref="M33:M35"/>
    <mergeCell ref="L33:L35"/>
    <mergeCell ref="K33:K35"/>
    <mergeCell ref="J33:J35"/>
    <mergeCell ref="S33:S35"/>
    <mergeCell ref="R33:R35"/>
    <mergeCell ref="Q33:Q35"/>
    <mergeCell ref="P33:P35"/>
    <mergeCell ref="O33:O35"/>
    <mergeCell ref="AE33:AE35"/>
    <mergeCell ref="AD33:AD35"/>
    <mergeCell ref="AC33:AC35"/>
    <mergeCell ref="AB33:AB35"/>
    <mergeCell ref="AA33:AA35"/>
    <mergeCell ref="Z33:Z35"/>
    <mergeCell ref="Y33:Y35"/>
    <mergeCell ref="X33:X35"/>
    <mergeCell ref="W33:W35"/>
    <mergeCell ref="V33:V35"/>
    <mergeCell ref="U33:U35"/>
    <mergeCell ref="T33:T35"/>
    <mergeCell ref="D29:D31"/>
    <mergeCell ref="C29:C31"/>
    <mergeCell ref="B29:B31"/>
    <mergeCell ref="G29:G31"/>
    <mergeCell ref="H29:H31"/>
    <mergeCell ref="D33:D35"/>
    <mergeCell ref="C33:C35"/>
    <mergeCell ref="B33:B35"/>
    <mergeCell ref="E33:E35"/>
    <mergeCell ref="AV29:AV31"/>
    <mergeCell ref="AW29:AW31"/>
    <mergeCell ref="AX29:AX31"/>
    <mergeCell ref="F29:F31"/>
    <mergeCell ref="E29:E31"/>
    <mergeCell ref="I29:I31"/>
    <mergeCell ref="J29:J31"/>
    <mergeCell ref="K29:K31"/>
    <mergeCell ref="L29:L31"/>
    <mergeCell ref="M29:M31"/>
    <mergeCell ref="N29:N31"/>
    <mergeCell ref="O29:O31"/>
    <mergeCell ref="P29:P31"/>
    <mergeCell ref="Q29:Q31"/>
    <mergeCell ref="R29:R31"/>
    <mergeCell ref="S29:S31"/>
    <mergeCell ref="AA29:AA31"/>
    <mergeCell ref="AB29:AB31"/>
    <mergeCell ref="AD29:AD31"/>
    <mergeCell ref="AC29:AC31"/>
    <mergeCell ref="AE29:AE31"/>
    <mergeCell ref="T29:T31"/>
    <mergeCell ref="U29:U31"/>
    <mergeCell ref="X26:X28"/>
    <mergeCell ref="Y26:Y28"/>
    <mergeCell ref="Z26:Z28"/>
    <mergeCell ref="V29:V31"/>
    <mergeCell ref="X29:X31"/>
    <mergeCell ref="Y29:Y31"/>
    <mergeCell ref="Z29:Z31"/>
    <mergeCell ref="W29:W31"/>
    <mergeCell ref="S26:S28"/>
    <mergeCell ref="T26:T28"/>
    <mergeCell ref="U26:U28"/>
    <mergeCell ref="V26:V28"/>
    <mergeCell ref="W26:W28"/>
    <mergeCell ref="N26:N28"/>
    <mergeCell ref="O26:O28"/>
    <mergeCell ref="P26:P28"/>
    <mergeCell ref="Q26:Q28"/>
    <mergeCell ref="R26:R28"/>
    <mergeCell ref="J23:J25"/>
    <mergeCell ref="K23:K25"/>
    <mergeCell ref="B23:B25"/>
    <mergeCell ref="C23:C25"/>
    <mergeCell ref="D23:D25"/>
    <mergeCell ref="E23:E25"/>
    <mergeCell ref="F23:F25"/>
    <mergeCell ref="AC23:AC25"/>
    <mergeCell ref="AE23:AE25"/>
    <mergeCell ref="AD23:AD25"/>
    <mergeCell ref="AE26:AE28"/>
    <mergeCell ref="AX26:AX28"/>
    <mergeCell ref="AW26:AW28"/>
    <mergeCell ref="AV26:AV28"/>
    <mergeCell ref="B26:B28"/>
    <mergeCell ref="C26:C28"/>
    <mergeCell ref="D26:D28"/>
    <mergeCell ref="E26:E28"/>
    <mergeCell ref="F26:F28"/>
    <mergeCell ref="G26:G28"/>
    <mergeCell ref="H26:H28"/>
    <mergeCell ref="I26:I28"/>
    <mergeCell ref="J26:J28"/>
    <mergeCell ref="K26:K28"/>
    <mergeCell ref="L26:L28"/>
    <mergeCell ref="M26:M28"/>
    <mergeCell ref="AA23:AA25"/>
    <mergeCell ref="AB23:AB25"/>
    <mergeCell ref="AD26:AD28"/>
    <mergeCell ref="AB26:AB28"/>
    <mergeCell ref="AA26:AA28"/>
    <mergeCell ref="AC26:AC28"/>
    <mergeCell ref="AX23:AX25"/>
    <mergeCell ref="AW23:AW25"/>
    <mergeCell ref="AV23:AV25"/>
    <mergeCell ref="X20:X21"/>
    <mergeCell ref="Y20:Y21"/>
    <mergeCell ref="Z20:Z21"/>
    <mergeCell ref="AA20:AA21"/>
    <mergeCell ref="AB20:AB21"/>
    <mergeCell ref="S20:S21"/>
    <mergeCell ref="T20:T21"/>
    <mergeCell ref="U20:U21"/>
    <mergeCell ref="V20:V21"/>
    <mergeCell ref="W20:W21"/>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S23:S25"/>
    <mergeCell ref="T23:T25"/>
    <mergeCell ref="U23:U25"/>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Z17:Z18"/>
    <mergeCell ref="AA17:AA18"/>
    <mergeCell ref="AB17:AB18"/>
    <mergeCell ref="AC17:AC18"/>
    <mergeCell ref="AD17:AD18"/>
    <mergeCell ref="T55:T57"/>
    <mergeCell ref="S55:S57"/>
    <mergeCell ref="R55:R57"/>
    <mergeCell ref="Q55:Q57"/>
    <mergeCell ref="P55:P57"/>
    <mergeCell ref="Y55:Y57"/>
    <mergeCell ref="AM17:AM18"/>
    <mergeCell ref="AL17:AL18"/>
    <mergeCell ref="AK17:AK18"/>
    <mergeCell ref="B17:B18"/>
    <mergeCell ref="C17:C18"/>
    <mergeCell ref="D17:D18"/>
    <mergeCell ref="E17:E18"/>
    <mergeCell ref="F17:F18"/>
    <mergeCell ref="G17:G18"/>
    <mergeCell ref="H17:H18"/>
    <mergeCell ref="I17:I18"/>
    <mergeCell ref="J17:J18"/>
    <mergeCell ref="K17:K18"/>
    <mergeCell ref="L17:L18"/>
    <mergeCell ref="M17:M18"/>
    <mergeCell ref="N17:N18"/>
    <mergeCell ref="AJ17:AJ18"/>
    <mergeCell ref="AI17:AI18"/>
    <mergeCell ref="AH17:AH18"/>
    <mergeCell ref="AG17:AG18"/>
    <mergeCell ref="AF17:AF18"/>
    <mergeCell ref="L23:L25"/>
    <mergeCell ref="M23:M25"/>
    <mergeCell ref="G23:G25"/>
    <mergeCell ref="H23:H25"/>
    <mergeCell ref="I23:I25"/>
    <mergeCell ref="Z58:Z59"/>
    <mergeCell ref="Q58:Q59"/>
    <mergeCell ref="R58:R59"/>
    <mergeCell ref="S58:S59"/>
    <mergeCell ref="T58:T59"/>
    <mergeCell ref="U58:U59"/>
    <mergeCell ref="E55:E57"/>
    <mergeCell ref="D55:D57"/>
    <mergeCell ref="C55:C57"/>
    <mergeCell ref="B55:B57"/>
    <mergeCell ref="AE17:AE18"/>
    <mergeCell ref="O17:O18"/>
    <mergeCell ref="P17:P18"/>
    <mergeCell ref="Q17:Q18"/>
    <mergeCell ref="R17:R18"/>
    <mergeCell ref="S17:S18"/>
    <mergeCell ref="T17:T18"/>
    <mergeCell ref="U17:U18"/>
    <mergeCell ref="V17:V18"/>
    <mergeCell ref="W17:W18"/>
    <mergeCell ref="X17:X18"/>
    <mergeCell ref="Y17:Y18"/>
    <mergeCell ref="J55:J57"/>
    <mergeCell ref="I55:I57"/>
    <mergeCell ref="H55:H57"/>
    <mergeCell ref="G55:G57"/>
    <mergeCell ref="F55:F57"/>
    <mergeCell ref="O55:O57"/>
    <mergeCell ref="N55:N57"/>
    <mergeCell ref="M55:M57"/>
    <mergeCell ref="L55:L57"/>
    <mergeCell ref="K55:K57"/>
    <mergeCell ref="L58:L59"/>
    <mergeCell ref="M58:M59"/>
    <mergeCell ref="N58:N59"/>
    <mergeCell ref="O58:O59"/>
    <mergeCell ref="P58:P59"/>
    <mergeCell ref="G58:G59"/>
    <mergeCell ref="H58:H59"/>
    <mergeCell ref="I58:I59"/>
    <mergeCell ref="J58:J59"/>
    <mergeCell ref="K58:K59"/>
    <mergeCell ref="B58:B59"/>
    <mergeCell ref="C58:C59"/>
    <mergeCell ref="D58:D59"/>
    <mergeCell ref="E58:E59"/>
    <mergeCell ref="F58:F59"/>
    <mergeCell ref="AD58:AD59"/>
    <mergeCell ref="AD55:AD57"/>
    <mergeCell ref="AC55:AC57"/>
    <mergeCell ref="AC58:AC59"/>
    <mergeCell ref="X55:X57"/>
    <mergeCell ref="W55:W57"/>
    <mergeCell ref="V55:V57"/>
    <mergeCell ref="U55:U57"/>
    <mergeCell ref="AA58:AA59"/>
    <mergeCell ref="AB58:AB59"/>
    <mergeCell ref="AB55:AB57"/>
    <mergeCell ref="AA55:AA57"/>
    <mergeCell ref="Z55:Z57"/>
    <mergeCell ref="V58:V59"/>
    <mergeCell ref="W58:W59"/>
    <mergeCell ref="X58:X59"/>
    <mergeCell ref="Y58:Y59"/>
    <mergeCell ref="AE58:AE59"/>
    <mergeCell ref="AX58:AX59"/>
    <mergeCell ref="AW58:AW59"/>
    <mergeCell ref="AV58:AV59"/>
    <mergeCell ref="AX55:AX57"/>
    <mergeCell ref="AW55:AW57"/>
    <mergeCell ref="AV55:AV57"/>
    <mergeCell ref="AE55:AE57"/>
    <mergeCell ref="AV71:AV74"/>
    <mergeCell ref="AW71:AW74"/>
    <mergeCell ref="AX71:AX74"/>
    <mergeCell ref="AV75:AV76"/>
    <mergeCell ref="AW75:AW76"/>
    <mergeCell ref="AX75:AX76"/>
    <mergeCell ref="D71:D74"/>
    <mergeCell ref="C71:C74"/>
    <mergeCell ref="B71:B74"/>
    <mergeCell ref="I71:I74"/>
    <mergeCell ref="H71:H74"/>
    <mergeCell ref="G71:G74"/>
    <mergeCell ref="F71:F74"/>
    <mergeCell ref="E71:E74"/>
    <mergeCell ref="N71:N74"/>
    <mergeCell ref="M71:M74"/>
    <mergeCell ref="L71:L74"/>
    <mergeCell ref="K71:K74"/>
    <mergeCell ref="J71:J74"/>
    <mergeCell ref="S71:S74"/>
    <mergeCell ref="R71:R74"/>
    <mergeCell ref="Q71:Q74"/>
    <mergeCell ref="P71:P74"/>
    <mergeCell ref="O71:O74"/>
    <mergeCell ref="X71:X74"/>
    <mergeCell ref="W71:W74"/>
    <mergeCell ref="V71:V74"/>
    <mergeCell ref="U71:U74"/>
    <mergeCell ref="T71:T74"/>
    <mergeCell ref="Y75:Y76"/>
    <mergeCell ref="Z75:Z76"/>
    <mergeCell ref="AA75:AA76"/>
    <mergeCell ref="AB75:AB76"/>
    <mergeCell ref="AE71:AE74"/>
    <mergeCell ref="AD71:AD74"/>
    <mergeCell ref="AC71:AC74"/>
    <mergeCell ref="AB71:AB74"/>
    <mergeCell ref="AA71:AA74"/>
    <mergeCell ref="Z71:Z74"/>
    <mergeCell ref="Y71:Y74"/>
    <mergeCell ref="T75:T76"/>
    <mergeCell ref="U75:U76"/>
    <mergeCell ref="V75:V76"/>
    <mergeCell ref="W75:W76"/>
    <mergeCell ref="X75:X76"/>
    <mergeCell ref="O75:O76"/>
    <mergeCell ref="P75:P76"/>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AB68:AB70"/>
    <mergeCell ref="AV68:AV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G68:G70"/>
    <mergeCell ref="H68:H70"/>
    <mergeCell ref="I68:I70"/>
    <mergeCell ref="J68:J70"/>
    <mergeCell ref="K68:K70"/>
    <mergeCell ref="B68:B70"/>
    <mergeCell ref="C68:C70"/>
    <mergeCell ref="D68:D70"/>
    <mergeCell ref="E68:E70"/>
    <mergeCell ref="F68:F70"/>
    <mergeCell ref="AB66:AB67"/>
    <mergeCell ref="AC66:AC67"/>
    <mergeCell ref="AD66:AD67"/>
    <mergeCell ref="AE68:AE70"/>
    <mergeCell ref="AC68:AC70"/>
    <mergeCell ref="AD68:AD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B78:B79"/>
    <mergeCell ref="AE66:AE67"/>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T78:T79"/>
    <mergeCell ref="S78:S79"/>
    <mergeCell ref="R78:R79"/>
    <mergeCell ref="AA78:AA79"/>
    <mergeCell ref="Z78:Z79"/>
    <mergeCell ref="Y78:Y79"/>
    <mergeCell ref="X78:X79"/>
    <mergeCell ref="W78:W79"/>
    <mergeCell ref="AC80:AC81"/>
    <mergeCell ref="AD80:AD81"/>
    <mergeCell ref="AD78:AD79"/>
    <mergeCell ref="AC78:AC79"/>
    <mergeCell ref="AB78:AB79"/>
    <mergeCell ref="X80:X81"/>
    <mergeCell ref="Y80:Y81"/>
    <mergeCell ref="Z80:Z81"/>
    <mergeCell ref="AA80:AA81"/>
    <mergeCell ref="AB80:AB81"/>
    <mergeCell ref="S80:S81"/>
    <mergeCell ref="T80:T81"/>
    <mergeCell ref="U80:U81"/>
    <mergeCell ref="V80:V81"/>
    <mergeCell ref="W80:W81"/>
    <mergeCell ref="G80:G81"/>
    <mergeCell ref="H80:H81"/>
    <mergeCell ref="I80:I81"/>
    <mergeCell ref="J80:J81"/>
    <mergeCell ref="K80:K81"/>
    <mergeCell ref="B80:B81"/>
    <mergeCell ref="C80:C81"/>
    <mergeCell ref="D80:D81"/>
    <mergeCell ref="E80:E81"/>
    <mergeCell ref="F80:F81"/>
    <mergeCell ref="L93:L94"/>
    <mergeCell ref="AX78:AX79"/>
    <mergeCell ref="AW78:AW79"/>
    <mergeCell ref="AV78:AV79"/>
    <mergeCell ref="AV80:AV81"/>
    <mergeCell ref="AW80:AW81"/>
    <mergeCell ref="AX80:AX81"/>
    <mergeCell ref="AE78:AE79"/>
    <mergeCell ref="AE80:AE81"/>
    <mergeCell ref="L80:L81"/>
    <mergeCell ref="M80:M81"/>
    <mergeCell ref="N80:N81"/>
    <mergeCell ref="O80:O81"/>
    <mergeCell ref="P80:P81"/>
    <mergeCell ref="Q80:Q81"/>
    <mergeCell ref="R80:R81"/>
    <mergeCell ref="G93:G94"/>
    <mergeCell ref="H93:H94"/>
    <mergeCell ref="I93:I94"/>
    <mergeCell ref="J93:J94"/>
    <mergeCell ref="K93:K94"/>
    <mergeCell ref="B93:B94"/>
    <mergeCell ref="C93:C94"/>
    <mergeCell ref="D93:D94"/>
    <mergeCell ref="E93:E94"/>
    <mergeCell ref="F93:F94"/>
    <mergeCell ref="AR93:AR94"/>
    <mergeCell ref="AV93:AV94"/>
    <mergeCell ref="AW93:AW94"/>
    <mergeCell ref="AX93:AX94"/>
    <mergeCell ref="AU93:AU94"/>
    <mergeCell ref="AT93:AT94"/>
    <mergeCell ref="AS93:AS94"/>
    <mergeCell ref="AB91:AB92"/>
    <mergeCell ref="AN93:AN94"/>
    <mergeCell ref="AO93:AO94"/>
    <mergeCell ref="AP93:AP94"/>
    <mergeCell ref="AQ93:AQ94"/>
    <mergeCell ref="AE93:AE94"/>
    <mergeCell ref="AC93:AC94"/>
    <mergeCell ref="AB93:AB94"/>
    <mergeCell ref="AD93:AD94"/>
    <mergeCell ref="Z91:Z92"/>
    <mergeCell ref="AA91:AA92"/>
    <mergeCell ref="AA93:AA94"/>
    <mergeCell ref="W93:W94"/>
    <mergeCell ref="X93:X94"/>
    <mergeCell ref="Y93:Y94"/>
    <mergeCell ref="Z93:Z94"/>
    <mergeCell ref="U93:U94"/>
    <mergeCell ref="V93:V94"/>
    <mergeCell ref="R93:R94"/>
    <mergeCell ref="S93:S94"/>
    <mergeCell ref="T93:T94"/>
    <mergeCell ref="S86:S90"/>
    <mergeCell ref="R86:R90"/>
    <mergeCell ref="Q86:Q90"/>
    <mergeCell ref="P86:P90"/>
    <mergeCell ref="Z86:Z90"/>
    <mergeCell ref="Y86:Y90"/>
    <mergeCell ref="X86:X90"/>
    <mergeCell ref="W86:W90"/>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W91:W92"/>
    <mergeCell ref="X91:X92"/>
    <mergeCell ref="Y91:Y92"/>
    <mergeCell ref="R91:R92"/>
    <mergeCell ref="S91:S92"/>
    <mergeCell ref="T91:T92"/>
    <mergeCell ref="U91:U92"/>
    <mergeCell ref="V91:V92"/>
    <mergeCell ref="P91:P92"/>
    <mergeCell ref="Q91:Q92"/>
    <mergeCell ref="X83:X85"/>
    <mergeCell ref="Y83:Y85"/>
    <mergeCell ref="Z83:Z85"/>
    <mergeCell ref="Q83:Q85"/>
    <mergeCell ref="R83:R85"/>
    <mergeCell ref="S83:S85"/>
    <mergeCell ref="T83:T85"/>
    <mergeCell ref="U83:U85"/>
    <mergeCell ref="M93:M94"/>
    <mergeCell ref="N93:N94"/>
    <mergeCell ref="O93:O94"/>
    <mergeCell ref="P93:P94"/>
    <mergeCell ref="Q93:Q94"/>
    <mergeCell ref="C86:C90"/>
    <mergeCell ref="B86:B90"/>
    <mergeCell ref="AE91:AE92"/>
    <mergeCell ref="AC91:AC92"/>
    <mergeCell ref="AD91:AD92"/>
    <mergeCell ref="H86:H90"/>
    <mergeCell ref="G86:G90"/>
    <mergeCell ref="F86:F90"/>
    <mergeCell ref="E86:E90"/>
    <mergeCell ref="D86:D90"/>
    <mergeCell ref="U86:U90"/>
    <mergeCell ref="O86:O90"/>
    <mergeCell ref="N86:N90"/>
    <mergeCell ref="J86:J90"/>
    <mergeCell ref="I86:I90"/>
    <mergeCell ref="K86:K90"/>
    <mergeCell ref="L86:L90"/>
    <mergeCell ref="M86:M90"/>
    <mergeCell ref="T86:T90"/>
    <mergeCell ref="L83:L85"/>
    <mergeCell ref="M83:M85"/>
    <mergeCell ref="N83:N85"/>
    <mergeCell ref="O83:O85"/>
    <mergeCell ref="P83:P85"/>
    <mergeCell ref="A83:A94"/>
    <mergeCell ref="AV83:AV85"/>
    <mergeCell ref="AW83:AW85"/>
    <mergeCell ref="AX83:AX85"/>
    <mergeCell ref="AE83:AE85"/>
    <mergeCell ref="AD83:AD85"/>
    <mergeCell ref="B83:B85"/>
    <mergeCell ref="C83:C85"/>
    <mergeCell ref="D83:D85"/>
    <mergeCell ref="E83:E85"/>
    <mergeCell ref="F83:F85"/>
    <mergeCell ref="G83:G85"/>
    <mergeCell ref="H83:H85"/>
    <mergeCell ref="I83:I85"/>
    <mergeCell ref="J83:J85"/>
    <mergeCell ref="K83:K85"/>
    <mergeCell ref="V86:V90"/>
    <mergeCell ref="AA83:AA85"/>
    <mergeCell ref="AB83:AB85"/>
    <mergeCell ref="AC83:AC85"/>
    <mergeCell ref="AE86:AE90"/>
    <mergeCell ref="AD86:AD90"/>
    <mergeCell ref="AC86:AC90"/>
    <mergeCell ref="AB86:AB90"/>
    <mergeCell ref="AA86:AA90"/>
    <mergeCell ref="V83:V85"/>
    <mergeCell ref="W83:W85"/>
    <mergeCell ref="G98:G100"/>
    <mergeCell ref="H98:H100"/>
    <mergeCell ref="I98:I100"/>
    <mergeCell ref="J98:J100"/>
    <mergeCell ref="K98:K100"/>
    <mergeCell ref="B98:B100"/>
    <mergeCell ref="C98:C100"/>
    <mergeCell ref="D98:D100"/>
    <mergeCell ref="E98:E100"/>
    <mergeCell ref="F98:F100"/>
    <mergeCell ref="AC98:AC100"/>
    <mergeCell ref="AA98:AA100"/>
    <mergeCell ref="AB98:AB100"/>
    <mergeCell ref="R98:R100"/>
    <mergeCell ref="S98:S100"/>
    <mergeCell ref="T98:T100"/>
    <mergeCell ref="U98:U100"/>
    <mergeCell ref="V98:V100"/>
    <mergeCell ref="W98:W100"/>
    <mergeCell ref="X98:X100"/>
    <mergeCell ref="Y98:Y100"/>
    <mergeCell ref="Z98:Z100"/>
    <mergeCell ref="Y96:Y97"/>
    <mergeCell ref="Z96:Z97"/>
    <mergeCell ref="AA96:AA97"/>
    <mergeCell ref="AB96:AB97"/>
    <mergeCell ref="AC96:AC97"/>
    <mergeCell ref="T96:T97"/>
    <mergeCell ref="U96:U97"/>
    <mergeCell ref="V96:V97"/>
    <mergeCell ref="W96:W97"/>
    <mergeCell ref="X96:X97"/>
    <mergeCell ref="O96:O97"/>
    <mergeCell ref="P96:P97"/>
    <mergeCell ref="Q96:Q97"/>
    <mergeCell ref="R96:R97"/>
    <mergeCell ref="S96:S97"/>
    <mergeCell ref="L98:L100"/>
    <mergeCell ref="M98:M100"/>
    <mergeCell ref="N98:N100"/>
    <mergeCell ref="O98:O100"/>
    <mergeCell ref="Q98:Q100"/>
    <mergeCell ref="P98:P100"/>
    <mergeCell ref="AX108:AX111"/>
    <mergeCell ref="AW108:AW111"/>
    <mergeCell ref="AV108:AV111"/>
    <mergeCell ref="B96:B97"/>
    <mergeCell ref="C96:C97"/>
    <mergeCell ref="D96:D97"/>
    <mergeCell ref="E96:E97"/>
    <mergeCell ref="F96:F97"/>
    <mergeCell ref="G96:G97"/>
    <mergeCell ref="H96:H97"/>
    <mergeCell ref="I96:I97"/>
    <mergeCell ref="J96:J97"/>
    <mergeCell ref="K96:K97"/>
    <mergeCell ref="L96:L97"/>
    <mergeCell ref="M96:M97"/>
    <mergeCell ref="N96:N97"/>
    <mergeCell ref="AC108:AC111"/>
    <mergeCell ref="AD108:AD111"/>
    <mergeCell ref="AE108:AE111"/>
    <mergeCell ref="X108:X111"/>
    <mergeCell ref="Y108:Y111"/>
    <mergeCell ref="Z108:Z111"/>
    <mergeCell ref="AA108:AA111"/>
    <mergeCell ref="AB108:AB111"/>
    <mergeCell ref="S108:S111"/>
    <mergeCell ref="T108:T111"/>
    <mergeCell ref="U108:U111"/>
    <mergeCell ref="V108:V111"/>
    <mergeCell ref="W108:W111"/>
    <mergeCell ref="N108:N111"/>
    <mergeCell ref="O108:O111"/>
    <mergeCell ref="P108:P111"/>
    <mergeCell ref="B108:B111"/>
    <mergeCell ref="C108:C111"/>
    <mergeCell ref="D108:D111"/>
    <mergeCell ref="E108:E111"/>
    <mergeCell ref="F108:F111"/>
    <mergeCell ref="G108:G111"/>
    <mergeCell ref="H108:H111"/>
    <mergeCell ref="I108:I111"/>
    <mergeCell ref="J108:J111"/>
    <mergeCell ref="K108:K111"/>
    <mergeCell ref="L108:L111"/>
    <mergeCell ref="M108:M111"/>
    <mergeCell ref="H112:H115"/>
    <mergeCell ref="I112:I115"/>
    <mergeCell ref="J112:J115"/>
    <mergeCell ref="K112:K115"/>
    <mergeCell ref="L112:L115"/>
    <mergeCell ref="AV112:AV115"/>
    <mergeCell ref="AW112:AW115"/>
    <mergeCell ref="AX112:AX115"/>
    <mergeCell ref="N112:N115"/>
    <mergeCell ref="O112:O115"/>
    <mergeCell ref="P112:P115"/>
    <mergeCell ref="Q112:Q115"/>
    <mergeCell ref="R112:R115"/>
    <mergeCell ref="S112:S115"/>
    <mergeCell ref="T112:T115"/>
    <mergeCell ref="U112:U115"/>
    <mergeCell ref="V112:V115"/>
    <mergeCell ref="W112:W115"/>
    <mergeCell ref="X112:X115"/>
    <mergeCell ref="Y112:Y115"/>
    <mergeCell ref="Z112:Z115"/>
    <mergeCell ref="B116:B117"/>
    <mergeCell ref="AA112:AA115"/>
    <mergeCell ref="AB112:AB115"/>
    <mergeCell ref="AC112:AC115"/>
    <mergeCell ref="AD112:AD115"/>
    <mergeCell ref="AE112:AE115"/>
    <mergeCell ref="B112:B115"/>
    <mergeCell ref="C112:C115"/>
    <mergeCell ref="D112:D115"/>
    <mergeCell ref="E112:E115"/>
    <mergeCell ref="F112:F115"/>
    <mergeCell ref="G112:G115"/>
    <mergeCell ref="D116:D117"/>
    <mergeCell ref="E116:E117"/>
    <mergeCell ref="F116:F117"/>
    <mergeCell ref="G116:G117"/>
    <mergeCell ref="T61:T62"/>
    <mergeCell ref="S61:S62"/>
    <mergeCell ref="P61:P62"/>
    <mergeCell ref="J116:J117"/>
    <mergeCell ref="K116:K117"/>
    <mergeCell ref="L116:L117"/>
    <mergeCell ref="O116:O117"/>
    <mergeCell ref="R116:R117"/>
    <mergeCell ref="Q116:Q117"/>
    <mergeCell ref="P116:P117"/>
    <mergeCell ref="M116:M117"/>
    <mergeCell ref="N116:N117"/>
    <mergeCell ref="AE116:AE117"/>
    <mergeCell ref="AD116:AD117"/>
    <mergeCell ref="S116:S117"/>
    <mergeCell ref="T116:T117"/>
    <mergeCell ref="U116:U117"/>
    <mergeCell ref="V116:V117"/>
    <mergeCell ref="W116:W117"/>
    <mergeCell ref="X116:X117"/>
    <mergeCell ref="Y116:Y117"/>
    <mergeCell ref="Z116:Z117"/>
    <mergeCell ref="AA116:AA117"/>
    <mergeCell ref="AB116:AB117"/>
    <mergeCell ref="AC116:AC117"/>
    <mergeCell ref="Q108:Q111"/>
    <mergeCell ref="R108:R111"/>
    <mergeCell ref="M112:M115"/>
    <mergeCell ref="AD96:AD97"/>
    <mergeCell ref="AE96:AE97"/>
    <mergeCell ref="AE98:AE100"/>
    <mergeCell ref="AD98:AD100"/>
    <mergeCell ref="C116:C117"/>
    <mergeCell ref="H116:H117"/>
    <mergeCell ref="I116:I117"/>
    <mergeCell ref="AL61:AL62"/>
    <mergeCell ref="AM61:AM62"/>
    <mergeCell ref="AS103:AS106"/>
    <mergeCell ref="AT103:AT106"/>
    <mergeCell ref="AU103:AU106"/>
    <mergeCell ref="AM103:AM106"/>
    <mergeCell ref="AL103:AL106"/>
    <mergeCell ref="AS12:AT12"/>
    <mergeCell ref="AK12:AL12"/>
    <mergeCell ref="AM12:AM13"/>
    <mergeCell ref="AE12:AE13"/>
    <mergeCell ref="AX116:AX117"/>
    <mergeCell ref="AW116:AW117"/>
    <mergeCell ref="AV116:AV117"/>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AH61:AH62"/>
    <mergeCell ref="AI61:AI62"/>
    <mergeCell ref="AJ61:AJ62"/>
    <mergeCell ref="A108:A117"/>
    <mergeCell ref="A103:A106"/>
    <mergeCell ref="B103:B106"/>
    <mergeCell ref="C103:C106"/>
    <mergeCell ref="D103:D106"/>
    <mergeCell ref="E103:E106"/>
    <mergeCell ref="AE103:AE106"/>
    <mergeCell ref="T103:T106"/>
    <mergeCell ref="F103:F106"/>
    <mergeCell ref="G103:G106"/>
    <mergeCell ref="H103:H106"/>
    <mergeCell ref="I103:I106"/>
    <mergeCell ref="J103:J106"/>
    <mergeCell ref="K103:K106"/>
    <mergeCell ref="L103:L106"/>
    <mergeCell ref="M103:M106"/>
    <mergeCell ref="AB61:AB62"/>
    <mergeCell ref="AA61:AA62"/>
    <mergeCell ref="B61:B62"/>
    <mergeCell ref="Q61:Q62"/>
    <mergeCell ref="R61:R62"/>
    <mergeCell ref="Z61:Z62"/>
    <mergeCell ref="Y61:Y62"/>
    <mergeCell ref="X61:X62"/>
    <mergeCell ref="W61:W62"/>
    <mergeCell ref="V61:V62"/>
    <mergeCell ref="AE61:AE62"/>
    <mergeCell ref="AD61:AD62"/>
    <mergeCell ref="AC61:AC62"/>
    <mergeCell ref="A9:B10"/>
    <mergeCell ref="C9:AX10"/>
    <mergeCell ref="A7:B7"/>
    <mergeCell ref="C7:AX7"/>
    <mergeCell ref="A15:A18"/>
    <mergeCell ref="J12:J13"/>
    <mergeCell ref="K12:N12"/>
    <mergeCell ref="O12:T12"/>
    <mergeCell ref="AF12:AJ12"/>
    <mergeCell ref="AN12:AR12"/>
    <mergeCell ref="AV12:AV13"/>
    <mergeCell ref="AW12:AW13"/>
    <mergeCell ref="AX12:AX13"/>
    <mergeCell ref="A66:A76"/>
    <mergeCell ref="A96:A101"/>
    <mergeCell ref="AF103:AF106"/>
    <mergeCell ref="AG103:AG106"/>
    <mergeCell ref="AH103:AH106"/>
    <mergeCell ref="AI103:AI106"/>
    <mergeCell ref="AJ103:AJ106"/>
    <mergeCell ref="AN103:AN106"/>
    <mergeCell ref="AO103:AO106"/>
    <mergeCell ref="AP103:AP106"/>
    <mergeCell ref="AQ103:AQ106"/>
    <mergeCell ref="AR103:AR106"/>
    <mergeCell ref="AV103:AV106"/>
    <mergeCell ref="AW103:AW106"/>
    <mergeCell ref="AX103:AX106"/>
    <mergeCell ref="AC103:AC106"/>
    <mergeCell ref="AK103:AK106"/>
    <mergeCell ref="AF61:AF62"/>
    <mergeCell ref="AG61:AG62"/>
    <mergeCell ref="A82:AX82"/>
    <mergeCell ref="AL95:AN95"/>
    <mergeCell ref="AL107:AN107"/>
    <mergeCell ref="AV1:AX2"/>
    <mergeCell ref="B6:AX6"/>
    <mergeCell ref="A1:C2"/>
    <mergeCell ref="U12:Z12"/>
    <mergeCell ref="AA12:AD12"/>
    <mergeCell ref="A12:A13"/>
    <mergeCell ref="B12:B13"/>
    <mergeCell ref="C12:C13"/>
    <mergeCell ref="D12:E12"/>
    <mergeCell ref="G12:G13"/>
    <mergeCell ref="H12:I12"/>
    <mergeCell ref="E1:AR1"/>
    <mergeCell ref="E2:AR2"/>
    <mergeCell ref="A4:B4"/>
    <mergeCell ref="C4:E4"/>
    <mergeCell ref="AU12:AU13"/>
    <mergeCell ref="N103:N106"/>
    <mergeCell ref="S103:S106"/>
    <mergeCell ref="Y103:Y106"/>
    <mergeCell ref="Z103:Z106"/>
    <mergeCell ref="AA103:AA106"/>
    <mergeCell ref="AB103:AB106"/>
    <mergeCell ref="AD103:AD106"/>
    <mergeCell ref="A78:A81"/>
    <mergeCell ref="A55:A59"/>
    <mergeCell ref="A33:A42"/>
    <mergeCell ref="A23:A31"/>
    <mergeCell ref="A49:A53"/>
    <mergeCell ref="A61:A64"/>
  </mergeCells>
  <phoneticPr fontId="15" type="noConversion"/>
  <hyperlinks>
    <hyperlink ref="D15:E15" location="Ficha1!A1" display="Ficha1!A1" xr:uid="{00000000-0004-0000-0000-000000000000}"/>
    <hyperlink ref="D16:E16" location="Ficha1!A1" display="Ficha1!A1" xr:uid="{00000000-0004-0000-0000-000001000000}"/>
    <hyperlink ref="D55:E55" location="Ficha1!A1" display="Ficha1!A1" xr:uid="{00000000-0004-0000-0000-000002000000}"/>
    <hyperlink ref="D78:E78" location="Ficha1!A1" display="Ficha1!A1" xr:uid="{00000000-0004-0000-0000-000003000000}"/>
    <hyperlink ref="D103:E103" location="Ficha1!A1" display="Ficha1!A1" xr:uid="{00000000-0004-0000-0000-000004000000}"/>
    <hyperlink ref="D83:E83" location="Ficha1!A1" display="Ficha1!A1" xr:uid="{00000000-0004-0000-0000-000005000000}"/>
    <hyperlink ref="D86:E86" location="Ficha1!A1" display="Ficha1!A1" xr:uid="{00000000-0004-0000-0000-000006000000}"/>
    <hyperlink ref="D91:E91" location="Ficha1!A1" display="Ficha1!A1" xr:uid="{00000000-0004-0000-0000-000007000000}"/>
    <hyperlink ref="D108:E108" location="Ficha1!A1" display="Ficha1!A1" xr:uid="{00000000-0004-0000-0000-000008000000}"/>
    <hyperlink ref="D115:E115" location="Ficha2!A1" display="Ficha2!A1" xr:uid="{00000000-0004-0000-0000-000009000000}"/>
    <hyperlink ref="D23:E23" location="Ficha1!A1" display="Ficha1!A1" xr:uid="{00000000-0004-0000-0000-00000A000000}"/>
    <hyperlink ref="D26:E26" location="Ficha1!A1" display="Ficha1!A1" xr:uid="{00000000-0004-0000-0000-00000B000000}"/>
    <hyperlink ref="D31:E31" location="Ficha1!A1" display="Ficha1!A1" xr:uid="{00000000-0004-0000-0000-00000C000000}"/>
    <hyperlink ref="D36:E36" location="Ficha1!A1" display="Ficha1!A1" xr:uid="{00000000-0004-0000-0000-00000D000000}"/>
    <hyperlink ref="D33:E33" location="Ficha1!A1" display="Ficha1!A1" xr:uid="{00000000-0004-0000-0000-00000E000000}"/>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2"/>
  <extLst>
    <ext xmlns:x14="http://schemas.microsoft.com/office/spreadsheetml/2009/9/main" uri="{78C0D931-6437-407d-A8EE-F0AAD7539E65}">
      <x14:conditionalFormattings>
        <x14:conditionalFormatting xmlns:xm="http://schemas.microsoft.com/office/excel/2006/main">
          <x14:cfRule type="expression" priority="378" id="{4B57CA0B-0565-4E17-896D-EF6B9C08581A}">
            <xm:f>OR(M15='\Users\Carlos\Documents\MYM\DE\[Ficha_Integral_del_Riesgo_u_Oportunidad D.E.       19-08-2020.xlsm]Datos'!#REF!,M15='\Users\Carlos\Documents\MYM\DE\[Ficha_Integral_del_Riesgo_u_Oportunidad D.E.       19-08-2020.xlsm]Datos'!#REF!)</xm:f>
            <x14:dxf>
              <fill>
                <patternFill>
                  <bgColor rgb="FF92D050"/>
                </patternFill>
              </fill>
            </x14:dxf>
          </x14:cfRule>
          <x14:cfRule type="expression" priority="379" id="{775354B7-9266-42C5-9D11-6A9343FFF152}">
            <xm:f>OR(M15='\Users\Carlos\Documents\MYM\DE\[Ficha_Integral_del_Riesgo_u_Oportunidad D.E.       19-08-2020.xlsm]Datos'!#REF!,M15='\Users\Carlos\Documents\MYM\DE\[Ficha_Integral_del_Riesgo_u_Oportunidad D.E.       19-08-2020.xlsm]Datos'!#REF!)</xm:f>
            <x14:dxf>
              <fill>
                <patternFill>
                  <bgColor rgb="FFFFFF00"/>
                </patternFill>
              </fill>
            </x14:dxf>
          </x14:cfRule>
          <x14:cfRule type="expression" priority="380" id="{37224532-18B9-4B5B-B00E-F9121D95DD48}">
            <xm:f>OR(M15='\Users\Carlos\Documents\MYM\DE\[Ficha_Integral_del_Riesgo_u_Oportunidad D.E.       19-08-2020.xlsm]Datos'!#REF!,M15='\Users\Carlos\Documents\MYM\DE\[Ficha_Integral_del_Riesgo_u_Oportunidad D.E.       19-08-2020.xlsm]Datos'!#REF!)</xm:f>
            <x14:dxf>
              <fill>
                <patternFill>
                  <bgColor rgb="FFFFC000"/>
                </patternFill>
              </fill>
            </x14:dxf>
          </x14:cfRule>
          <x14:cfRule type="expression" priority="381" id="{7956F912-3802-48E5-B762-E46CDBA935CB}">
            <xm:f>OR(M15='\Users\Carlos\Documents\MYM\DE\[Ficha_Integral_del_Riesgo_u_Oportunidad D.E.       19-08-2020.xlsm]Datos'!#REF!,M15='\Users\Carlos\Documents\MYM\DE\[Ficha_Integral_del_Riesgo_u_Oportunidad D.E.       19-08-2020.xlsm]Datos'!#REF!)</xm:f>
            <x14:dxf>
              <fill>
                <patternFill>
                  <bgColor rgb="FFFF0000"/>
                </patternFill>
              </fill>
            </x14:dxf>
          </x14:cfRule>
          <xm:sqref>M15:M17</xm:sqref>
        </x14:conditionalFormatting>
        <x14:conditionalFormatting xmlns:xm="http://schemas.microsoft.com/office/excel/2006/main">
          <x14:cfRule type="cellIs" priority="375" operator="equal" id="{680E21CC-3E77-47DA-9026-AE5EF24ECA05}">
            <xm:f>'\Users\Carlos\Documents\MYM\DE\[Ficha_Integral_del_Riesgo_u_Oportunidad D.E.       19-08-2020.xlsm]Datos'!#REF!</xm:f>
            <x14:dxf>
              <fill>
                <patternFill>
                  <bgColor rgb="FF92D050"/>
                </patternFill>
              </fill>
            </x14:dxf>
          </x14:cfRule>
          <x14:cfRule type="cellIs" priority="376" operator="equal" id="{486C9FE8-C71C-414A-8321-4F530269B578}">
            <xm:f>'\Users\Carlos\Documents\MYM\DE\[Ficha_Integral_del_Riesgo_u_Oportunidad D.E.       19-08-2020.xlsm]Datos'!#REF!</xm:f>
            <x14:dxf>
              <fill>
                <patternFill>
                  <bgColor rgb="FFFFFF00"/>
                </patternFill>
              </fill>
            </x14:dxf>
          </x14:cfRule>
          <x14:cfRule type="cellIs" priority="377" operator="equal" id="{2ABDBA8E-AA4E-4FA9-AC93-B26FB7C1A914}">
            <xm:f>'\Users\Carlos\Documents\MYM\DE\[Ficha_Integral_del_Riesgo_u_Oportunidad D.E.       19-08-2020.xlsm]Datos'!#REF!</xm:f>
            <x14:dxf>
              <fill>
                <patternFill>
                  <bgColor rgb="FFFF0000"/>
                </patternFill>
              </fill>
            </x14:dxf>
          </x14:cfRule>
          <xm:sqref>S15:S17</xm:sqref>
        </x14:conditionalFormatting>
        <x14:conditionalFormatting xmlns:xm="http://schemas.microsoft.com/office/excel/2006/main">
          <x14:cfRule type="cellIs" priority="372" operator="equal" id="{51E873E9-9888-4117-8672-F82169901D60}">
            <xm:f>'\Users\Carlos\Documents\MYM\DE\[Ficha_Integral_del_Riesgo_u_Oportunidad D.E.       19-08-2020.xlsm]Datos'!#REF!</xm:f>
            <x14:dxf>
              <fill>
                <patternFill>
                  <bgColor rgb="FF92D050"/>
                </patternFill>
              </fill>
            </x14:dxf>
          </x14:cfRule>
          <x14:cfRule type="cellIs" priority="373" operator="equal" id="{8BA659F4-C04F-406D-A6AB-28B33257B86F}">
            <xm:f>'\Users\Carlos\Documents\MYM\DE\[Ficha_Integral_del_Riesgo_u_Oportunidad D.E.       19-08-2020.xlsm]Datos'!#REF!</xm:f>
            <x14:dxf>
              <fill>
                <patternFill>
                  <bgColor rgb="FFFFFF00"/>
                </patternFill>
              </fill>
            </x14:dxf>
          </x14:cfRule>
          <x14:cfRule type="cellIs" priority="374" operator="equal" id="{D450872E-59AF-446D-8F91-D7327455BD8E}">
            <xm:f>'\Users\Carlos\Documents\MYM\DE\[Ficha_Integral_del_Riesgo_u_Oportunidad D.E.       19-08-2020.xlsm]Datos'!#REF!</xm:f>
            <x14:dxf>
              <fill>
                <patternFill>
                  <bgColor rgb="FFFF0000"/>
                </patternFill>
              </fill>
            </x14:dxf>
          </x14:cfRule>
          <xm:sqref>Y15:Y17</xm:sqref>
        </x14:conditionalFormatting>
        <x14:conditionalFormatting xmlns:xm="http://schemas.microsoft.com/office/excel/2006/main">
          <x14:cfRule type="expression" priority="368" id="{73C9CD73-99FA-485A-A354-E78DE0C75F94}">
            <xm:f>OR(AC15='\Users\Carlos\Documents\MYM\DE\[Ficha_Integral_del_Riesgo_u_Oportunidad D.E.       19-08-2020.xlsm]Datos'!#REF!,AC15='\Users\Carlos\Documents\MYM\DE\[Ficha_Integral_del_Riesgo_u_Oportunidad D.E.       19-08-2020.xlsm]Datos'!#REF!)</xm:f>
            <x14:dxf>
              <fill>
                <patternFill>
                  <bgColor rgb="FF92D050"/>
                </patternFill>
              </fill>
            </x14:dxf>
          </x14:cfRule>
          <x14:cfRule type="expression" priority="369" id="{FF9BF75E-2282-4CD0-B968-268329AB7724}">
            <xm:f>OR(AC15='\Users\Carlos\Documents\MYM\DE\[Ficha_Integral_del_Riesgo_u_Oportunidad D.E.       19-08-2020.xlsm]Datos'!#REF!,AC15='\Users\Carlos\Documents\MYM\DE\[Ficha_Integral_del_Riesgo_u_Oportunidad D.E.       19-08-2020.xlsm]Datos'!#REF!)</xm:f>
            <x14:dxf>
              <fill>
                <patternFill>
                  <bgColor rgb="FFFFFF00"/>
                </patternFill>
              </fill>
            </x14:dxf>
          </x14:cfRule>
          <x14:cfRule type="expression" priority="370" id="{052A08D8-D273-44F8-89AA-2277D029DDDF}">
            <xm:f>OR(AC15='\Users\Carlos\Documents\MYM\DE\[Ficha_Integral_del_Riesgo_u_Oportunidad D.E.       19-08-2020.xlsm]Datos'!#REF!,AC15='\Users\Carlos\Documents\MYM\DE\[Ficha_Integral_del_Riesgo_u_Oportunidad D.E.       19-08-2020.xlsm]Datos'!#REF!)</xm:f>
            <x14:dxf>
              <fill>
                <patternFill>
                  <bgColor rgb="FFFFC000"/>
                </patternFill>
              </fill>
            </x14:dxf>
          </x14:cfRule>
          <x14:cfRule type="expression" priority="371" id="{D79DF664-0FFE-41B3-BAE7-244BCDEFF3A7}">
            <xm:f>OR(AC15='\Users\Carlos\Documents\MYM\DE\[Ficha_Integral_del_Riesgo_u_Oportunidad D.E.       19-08-2020.xlsm]Datos'!#REF!,AC15='\Users\Carlos\Documents\MYM\DE\[Ficha_Integral_del_Riesgo_u_Oportunidad D.E.       19-08-2020.xlsm]Datos'!#REF!)</xm:f>
            <x14:dxf>
              <fill>
                <patternFill>
                  <bgColor rgb="FFFF0000"/>
                </patternFill>
              </fill>
            </x14:dxf>
          </x14:cfRule>
          <xm:sqref>AC15:AC17</xm:sqref>
        </x14:conditionalFormatting>
        <x14:conditionalFormatting xmlns:xm="http://schemas.microsoft.com/office/excel/2006/main">
          <x14:cfRule type="expression" priority="364" id="{2132F798-33BF-4081-8DD8-0D320E7C6FE3}">
            <xm:f>OR(M55='\Users\Carlos\Documents\GTH\[GTH - FICHA RIESGOS 2020.xlsm]Datos'!#REF!,M55='\Users\Carlos\Documents\GTH\[GTH - FICHA RIESGOS 2020.xlsm]Datos'!#REF!)</xm:f>
            <x14:dxf>
              <fill>
                <patternFill>
                  <bgColor rgb="FF92D050"/>
                </patternFill>
              </fill>
            </x14:dxf>
          </x14:cfRule>
          <x14:cfRule type="expression" priority="365" id="{42FE54B2-2E3B-47E9-AA75-558F259318D7}">
            <xm:f>OR(M55='\Users\Carlos\Documents\GTH\[GTH - FICHA RIESGOS 2020.xlsm]Datos'!#REF!,M55='\Users\Carlos\Documents\GTH\[GTH - FICHA RIESGOS 2020.xlsm]Datos'!#REF!)</xm:f>
            <x14:dxf>
              <fill>
                <patternFill>
                  <bgColor rgb="FFFFFF00"/>
                </patternFill>
              </fill>
            </x14:dxf>
          </x14:cfRule>
          <x14:cfRule type="expression" priority="366" id="{D0C1E2F8-7CCF-4CFC-A681-56EC985B1A77}">
            <xm:f>OR(M55='\Users\Carlos\Documents\GTH\[GTH - FICHA RIESGOS 2020.xlsm]Datos'!#REF!,M55='\Users\Carlos\Documents\GTH\[GTH - FICHA RIESGOS 2020.xlsm]Datos'!#REF!)</xm:f>
            <x14:dxf>
              <fill>
                <patternFill>
                  <bgColor rgb="FFFFC000"/>
                </patternFill>
              </fill>
            </x14:dxf>
          </x14:cfRule>
          <x14:cfRule type="expression" priority="367" id="{32029B72-EA0A-4BEC-8B20-CD4D293CB0C8}">
            <xm:f>OR(M55='\Users\Carlos\Documents\GTH\[GTH - FICHA RIESGOS 2020.xlsm]Datos'!#REF!,M55='\Users\Carlos\Documents\GTH\[GTH - FICHA RIESGOS 2020.xlsm]Datos'!#REF!)</xm:f>
            <x14:dxf>
              <fill>
                <patternFill>
                  <bgColor rgb="FFFF0000"/>
                </patternFill>
              </fill>
            </x14:dxf>
          </x14:cfRule>
          <xm:sqref>M55 M58</xm:sqref>
        </x14:conditionalFormatting>
        <x14:conditionalFormatting xmlns:xm="http://schemas.microsoft.com/office/excel/2006/main">
          <x14:cfRule type="cellIs" priority="361" operator="equal" id="{3017F885-C512-4382-9A85-83E039BD20D2}">
            <xm:f>'\Users\Carlos\Documents\GTH\[GTH - FICHA RIESGOS 2020.xlsm]Datos'!#REF!</xm:f>
            <x14:dxf>
              <fill>
                <patternFill>
                  <bgColor rgb="FF92D050"/>
                </patternFill>
              </fill>
            </x14:dxf>
          </x14:cfRule>
          <x14:cfRule type="cellIs" priority="362" operator="equal" id="{4B8200A7-90E9-41B7-A4C9-3EB5D18A684E}">
            <xm:f>'\Users\Carlos\Documents\GTH\[GTH - FICHA RIESGOS 2020.xlsm]Datos'!#REF!</xm:f>
            <x14:dxf>
              <fill>
                <patternFill>
                  <bgColor rgb="FFFFFF00"/>
                </patternFill>
              </fill>
            </x14:dxf>
          </x14:cfRule>
          <x14:cfRule type="cellIs" priority="363" operator="equal" id="{880D4280-1DFB-4512-86BE-6E5A8CCC13DC}">
            <xm:f>'\Users\Carlos\Documents\GTH\[GTH - FICHA RIESGOS 2020.xlsm]Datos'!#REF!</xm:f>
            <x14:dxf>
              <fill>
                <patternFill>
                  <bgColor rgb="FFFF0000"/>
                </patternFill>
              </fill>
            </x14:dxf>
          </x14:cfRule>
          <xm:sqref>S55 S58</xm:sqref>
        </x14:conditionalFormatting>
        <x14:conditionalFormatting xmlns:xm="http://schemas.microsoft.com/office/excel/2006/main">
          <x14:cfRule type="cellIs" priority="358" operator="equal" id="{A7604274-382A-4654-882C-035144593BA6}">
            <xm:f>'\Users\Carlos\Documents\GTH\[GTH - FICHA RIESGOS 2020.xlsm]Datos'!#REF!</xm:f>
            <x14:dxf>
              <fill>
                <patternFill>
                  <bgColor rgb="FF92D050"/>
                </patternFill>
              </fill>
            </x14:dxf>
          </x14:cfRule>
          <x14:cfRule type="cellIs" priority="359" operator="equal" id="{DF64A137-8F97-409E-852F-208F8742EF04}">
            <xm:f>'\Users\Carlos\Documents\GTH\[GTH - FICHA RIESGOS 2020.xlsm]Datos'!#REF!</xm:f>
            <x14:dxf>
              <fill>
                <patternFill>
                  <bgColor rgb="FFFFFF00"/>
                </patternFill>
              </fill>
            </x14:dxf>
          </x14:cfRule>
          <x14:cfRule type="cellIs" priority="360" operator="equal" id="{2C1840DA-9D72-4F08-B544-B280E5FE16BD}">
            <xm:f>'\Users\Carlos\Documents\GTH\[GTH - FICHA RIESGOS 2020.xlsm]Datos'!#REF!</xm:f>
            <x14:dxf>
              <fill>
                <patternFill>
                  <bgColor rgb="FFFF0000"/>
                </patternFill>
              </fill>
            </x14:dxf>
          </x14:cfRule>
          <xm:sqref>Y55 Y58</xm:sqref>
        </x14:conditionalFormatting>
        <x14:conditionalFormatting xmlns:xm="http://schemas.microsoft.com/office/excel/2006/main">
          <x14:cfRule type="expression" priority="354" id="{02E55D7A-0106-4614-8A87-625EB6D9402D}">
            <xm:f>OR(AC55='\Users\Carlos\Documents\GTH\[GTH - FICHA RIESGOS 2020.xlsm]Datos'!#REF!,AC55='\Users\Carlos\Documents\GTH\[GTH - FICHA RIESGOS 2020.xlsm]Datos'!#REF!)</xm:f>
            <x14:dxf>
              <fill>
                <patternFill>
                  <bgColor rgb="FF92D050"/>
                </patternFill>
              </fill>
            </x14:dxf>
          </x14:cfRule>
          <x14:cfRule type="expression" priority="355" id="{7DB1D830-35C8-4B38-861B-ABBCB0B16F65}">
            <xm:f>OR(AC55='\Users\Carlos\Documents\GTH\[GTH - FICHA RIESGOS 2020.xlsm]Datos'!#REF!,AC55='\Users\Carlos\Documents\GTH\[GTH - FICHA RIESGOS 2020.xlsm]Datos'!#REF!)</xm:f>
            <x14:dxf>
              <fill>
                <patternFill>
                  <bgColor rgb="FFFFFF00"/>
                </patternFill>
              </fill>
            </x14:dxf>
          </x14:cfRule>
          <x14:cfRule type="expression" priority="356" id="{86D9EA6C-A1EC-49E6-B01E-2D12B6FDD69A}">
            <xm:f>OR(AC55='\Users\Carlos\Documents\GTH\[GTH - FICHA RIESGOS 2020.xlsm]Datos'!#REF!,AC55='\Users\Carlos\Documents\GTH\[GTH - FICHA RIESGOS 2020.xlsm]Datos'!#REF!)</xm:f>
            <x14:dxf>
              <fill>
                <patternFill>
                  <bgColor rgb="FFFFC000"/>
                </patternFill>
              </fill>
            </x14:dxf>
          </x14:cfRule>
          <x14:cfRule type="expression" priority="357" id="{45906B2D-40F7-40BF-ABC6-5AAA20FCB805}">
            <xm:f>OR(AC55='\Users\Carlos\Documents\GTH\[GTH - FICHA RIESGOS 2020.xlsm]Datos'!#REF!,AC55='\Users\Carlos\Documents\GTH\[GTH - FICHA RIESGOS 2020.xlsm]Datos'!#REF!)</xm:f>
            <x14:dxf>
              <fill>
                <patternFill>
                  <bgColor rgb="FFFF0000"/>
                </patternFill>
              </fill>
            </x14:dxf>
          </x14:cfRule>
          <xm:sqref>AC55 AC58</xm:sqref>
        </x14:conditionalFormatting>
        <x14:conditionalFormatting xmlns:xm="http://schemas.microsoft.com/office/excel/2006/main">
          <x14:cfRule type="expression" priority="350" id="{7956C9DE-626B-47D3-B16A-9ED4D5107928}">
            <xm:f>OR(M78='\Users\Carlos\Documents\AJ\[AJ - FICHA RIESGOS 2020.xlsm]Datos'!#REF!,M78='\Users\Carlos\Documents\AJ\[AJ - FICHA RIESGOS 2020.xlsm]Datos'!#REF!)</xm:f>
            <x14:dxf>
              <fill>
                <patternFill>
                  <bgColor rgb="FF92D050"/>
                </patternFill>
              </fill>
            </x14:dxf>
          </x14:cfRule>
          <x14:cfRule type="expression" priority="351" id="{15A73DB5-3776-4770-9E51-CA1922F4854D}">
            <xm:f>OR(M78='\Users\Carlos\Documents\AJ\[AJ - FICHA RIESGOS 2020.xlsm]Datos'!#REF!,M78='\Users\Carlos\Documents\AJ\[AJ - FICHA RIESGOS 2020.xlsm]Datos'!#REF!)</xm:f>
            <x14:dxf>
              <fill>
                <patternFill>
                  <bgColor rgb="FFFFFF00"/>
                </patternFill>
              </fill>
            </x14:dxf>
          </x14:cfRule>
          <x14:cfRule type="expression" priority="352" id="{FFB0550C-E4DF-4A56-A03A-627A09B39FCE}">
            <xm:f>OR(M78='\Users\Carlos\Documents\AJ\[AJ - FICHA RIESGOS 2020.xlsm]Datos'!#REF!,M78='\Users\Carlos\Documents\AJ\[AJ - FICHA RIESGOS 2020.xlsm]Datos'!#REF!)</xm:f>
            <x14:dxf>
              <fill>
                <patternFill>
                  <bgColor rgb="FFFFC000"/>
                </patternFill>
              </fill>
            </x14:dxf>
          </x14:cfRule>
          <x14:cfRule type="expression" priority="353" id="{12A844E6-5C19-4BBB-9F5C-B8E6F15A1C4A}">
            <xm:f>OR(M78='\Users\Carlos\Documents\AJ\[AJ - FICHA RIESGOS 2020.xlsm]Datos'!#REF!,M78='\Users\Carlos\Documents\AJ\[AJ - FICHA RIESGOS 2020.xlsm]Datos'!#REF!)</xm:f>
            <x14:dxf>
              <fill>
                <patternFill>
                  <bgColor rgb="FFFF0000"/>
                </patternFill>
              </fill>
            </x14:dxf>
          </x14:cfRule>
          <xm:sqref>M78 M80</xm:sqref>
        </x14:conditionalFormatting>
        <x14:conditionalFormatting xmlns:xm="http://schemas.microsoft.com/office/excel/2006/main">
          <x14:cfRule type="cellIs" priority="347" operator="equal" id="{8DE4259F-0AE1-47FC-9F83-4500B037646C}">
            <xm:f>'\Users\Carlos\Documents\AJ\[AJ - FICHA RIESGOS 2020.xlsm]Datos'!#REF!</xm:f>
            <x14:dxf>
              <fill>
                <patternFill>
                  <bgColor rgb="FF92D050"/>
                </patternFill>
              </fill>
            </x14:dxf>
          </x14:cfRule>
          <x14:cfRule type="cellIs" priority="348" operator="equal" id="{B890DC5A-88D9-4936-AF0B-2E64D0694C1E}">
            <xm:f>'\Users\Carlos\Documents\AJ\[AJ - FICHA RIESGOS 2020.xlsm]Datos'!#REF!</xm:f>
            <x14:dxf>
              <fill>
                <patternFill>
                  <bgColor rgb="FFFFFF00"/>
                </patternFill>
              </fill>
            </x14:dxf>
          </x14:cfRule>
          <x14:cfRule type="cellIs" priority="349" operator="equal" id="{62A44D56-EAC9-426F-8A7D-32EDEE7196FF}">
            <xm:f>'\Users\Carlos\Documents\AJ\[AJ - FICHA RIESGOS 2020.xlsm]Datos'!#REF!</xm:f>
            <x14:dxf>
              <fill>
                <patternFill>
                  <bgColor rgb="FFFF0000"/>
                </patternFill>
              </fill>
            </x14:dxf>
          </x14:cfRule>
          <xm:sqref>S78 S80</xm:sqref>
        </x14:conditionalFormatting>
        <x14:conditionalFormatting xmlns:xm="http://schemas.microsoft.com/office/excel/2006/main">
          <x14:cfRule type="cellIs" priority="344" operator="equal" id="{50A04971-208D-415E-8DF8-FAEDD707F37B}">
            <xm:f>'\Users\Carlos\Documents\AJ\[AJ - FICHA RIESGOS 2020.xlsm]Datos'!#REF!</xm:f>
            <x14:dxf>
              <fill>
                <patternFill>
                  <bgColor rgb="FF92D050"/>
                </patternFill>
              </fill>
            </x14:dxf>
          </x14:cfRule>
          <x14:cfRule type="cellIs" priority="345" operator="equal" id="{0310385E-A899-4541-897B-65901D75A1F9}">
            <xm:f>'\Users\Carlos\Documents\AJ\[AJ - FICHA RIESGOS 2020.xlsm]Datos'!#REF!</xm:f>
            <x14:dxf>
              <fill>
                <patternFill>
                  <bgColor rgb="FFFFFF00"/>
                </patternFill>
              </fill>
            </x14:dxf>
          </x14:cfRule>
          <x14:cfRule type="cellIs" priority="346" operator="equal" id="{8002065A-D1FC-4DA1-A318-436AD9A03A1B}">
            <xm:f>'\Users\Carlos\Documents\AJ\[AJ - FICHA RIESGOS 2020.xlsm]Datos'!#REF!</xm:f>
            <x14:dxf>
              <fill>
                <patternFill>
                  <bgColor rgb="FFFF0000"/>
                </patternFill>
              </fill>
            </x14:dxf>
          </x14:cfRule>
          <xm:sqref>Y78 Y80</xm:sqref>
        </x14:conditionalFormatting>
        <x14:conditionalFormatting xmlns:xm="http://schemas.microsoft.com/office/excel/2006/main">
          <x14:cfRule type="expression" priority="340" id="{A5E02124-094B-4C5E-B41E-4812F5D20ECA}">
            <xm:f>OR(AC78='\Users\Carlos\Documents\AJ\[AJ - FICHA RIESGOS 2020.xlsm]Datos'!#REF!,AC78='\Users\Carlos\Documents\AJ\[AJ - FICHA RIESGOS 2020.xlsm]Datos'!#REF!)</xm:f>
            <x14:dxf>
              <fill>
                <patternFill>
                  <bgColor rgb="FF92D050"/>
                </patternFill>
              </fill>
            </x14:dxf>
          </x14:cfRule>
          <x14:cfRule type="expression" priority="341" id="{8C21B4BE-5AE6-4F00-8842-F1302AA0E840}">
            <xm:f>OR(AC78='\Users\Carlos\Documents\AJ\[AJ - FICHA RIESGOS 2020.xlsm]Datos'!#REF!,AC78='\Users\Carlos\Documents\AJ\[AJ - FICHA RIESGOS 2020.xlsm]Datos'!#REF!)</xm:f>
            <x14:dxf>
              <fill>
                <patternFill>
                  <bgColor rgb="FFFFFF00"/>
                </patternFill>
              </fill>
            </x14:dxf>
          </x14:cfRule>
          <x14:cfRule type="expression" priority="342" id="{DA573C0F-00CD-4A2F-A19C-0D19A61181E4}">
            <xm:f>OR(AC78='\Users\Carlos\Documents\AJ\[AJ - FICHA RIESGOS 2020.xlsm]Datos'!#REF!,AC78='\Users\Carlos\Documents\AJ\[AJ - FICHA RIESGOS 2020.xlsm]Datos'!#REF!)</xm:f>
            <x14:dxf>
              <fill>
                <patternFill>
                  <bgColor rgb="FFFFC000"/>
                </patternFill>
              </fill>
            </x14:dxf>
          </x14:cfRule>
          <x14:cfRule type="expression" priority="343" id="{897EE64A-E960-4B5F-B4D7-FEC40625D57B}">
            <xm:f>OR(AC78='\Users\Carlos\Documents\AJ\[AJ - FICHA RIESGOS 2020.xlsm]Datos'!#REF!,AC78='\Users\Carlos\Documents\AJ\[AJ - FICHA RIESGOS 2020.xlsm]Datos'!#REF!)</xm:f>
            <x14:dxf>
              <fill>
                <patternFill>
                  <bgColor rgb="FFFF0000"/>
                </patternFill>
              </fill>
            </x14:dxf>
          </x14:cfRule>
          <xm:sqref>AC78 AC80</xm:sqref>
        </x14:conditionalFormatting>
        <x14:conditionalFormatting xmlns:xm="http://schemas.microsoft.com/office/excel/2006/main">
          <x14:cfRule type="cellIs" priority="323" operator="equal" id="{5086E711-BEF4-4D17-B9A2-0415CF01F953}">
            <xm:f>'\Users\sandratc\Documents\INFO SOLICITUD MESAS DE TRABAJO\INFO PROCESOS\CI\[C.I. RIESGOS 29-07-19.xlsx]Datos'!#REF!</xm:f>
            <x14:dxf>
              <fill>
                <patternFill>
                  <bgColor rgb="FF92D050"/>
                </patternFill>
              </fill>
            </x14:dxf>
          </x14:cfRule>
          <x14:cfRule type="cellIs" priority="324" operator="equal" id="{01B3A0F3-93F0-4F90-B863-8F68A553C3A9}">
            <xm:f>'\Users\sandratc\Documents\INFO SOLICITUD MESAS DE TRABAJO\INFO PROCESOS\CI\[C.I. RIESGOS 29-07-19.xlsx]Datos'!#REF!</xm:f>
            <x14:dxf>
              <fill>
                <patternFill>
                  <bgColor rgb="FFFFFF00"/>
                </patternFill>
              </fill>
            </x14:dxf>
          </x14:cfRule>
          <x14:cfRule type="cellIs" priority="325" operator="equal" id="{0F0E0F1D-25D2-4944-BFFB-8BC2D1C566F5}">
            <xm:f>'\Users\sandratc\Documents\INFO SOLICITUD MESAS DE TRABAJO\INFO PROCESOS\CI\[C.I. RIESGOS 29-07-19.xlsx]Datos'!#REF!</xm:f>
            <x14:dxf>
              <fill>
                <patternFill>
                  <bgColor rgb="FFFF0000"/>
                </patternFill>
              </fill>
            </x14:dxf>
          </x14:cfRule>
          <xm:sqref>AC103</xm:sqref>
        </x14:conditionalFormatting>
        <x14:conditionalFormatting xmlns:xm="http://schemas.microsoft.com/office/excel/2006/main">
          <x14:cfRule type="cellIs" priority="333" operator="equal" id="{226FE9D0-8C48-4A82-8363-92DED942EAA8}">
            <xm:f>'\Users\sandratc\Documents\INFO SOLICITUD MESAS DE TRABAJO\INFO PROCESOS\CI\[C.I. RIESGOS 29-07-19.xlsx]Datos'!#REF!</xm:f>
            <x14:dxf>
              <fill>
                <patternFill>
                  <bgColor rgb="FF92D050"/>
                </patternFill>
              </fill>
            </x14:dxf>
          </x14:cfRule>
          <x14:cfRule type="cellIs" priority="334" operator="equal" id="{14551A4C-4D76-44F3-A9E4-44EFADF5B810}">
            <xm:f>'\Users\sandratc\Documents\INFO SOLICITUD MESAS DE TRABAJO\INFO PROCESOS\CI\[C.I. RIESGOS 29-07-19.xlsx]Datos'!#REF!</xm:f>
            <x14:dxf>
              <fill>
                <patternFill>
                  <bgColor rgb="FFFFFF00"/>
                </patternFill>
              </fill>
            </x14:dxf>
          </x14:cfRule>
          <x14:cfRule type="cellIs" priority="335" operator="equal" id="{9473CD21-5AD3-4173-B96B-8317A857F516}">
            <xm:f>'\Users\sandratc\Documents\INFO SOLICITUD MESAS DE TRABAJO\INFO PROCESOS\CI\[C.I. RIESGOS 29-07-19.xlsx]Datos'!#REF!</xm:f>
            <x14:dxf>
              <fill>
                <patternFill>
                  <bgColor rgb="FFFF0000"/>
                </patternFill>
              </fill>
            </x14:dxf>
          </x14:cfRule>
          <xm:sqref>S103</xm:sqref>
        </x14:conditionalFormatting>
        <x14:conditionalFormatting xmlns:xm="http://schemas.microsoft.com/office/excel/2006/main">
          <x14:cfRule type="cellIs" priority="330" operator="equal" id="{C694726B-7D8C-4092-9D95-4D9BED212EEB}">
            <xm:f>'\Users\sandratc\Documents\INFO SOLICITUD MESAS DE TRABAJO\INFO PROCESOS\CI\[C.I. RIESGOS 29-07-19.xlsx]Datos'!#REF!</xm:f>
            <x14:dxf>
              <fill>
                <patternFill>
                  <bgColor rgb="FF92D050"/>
                </patternFill>
              </fill>
            </x14:dxf>
          </x14:cfRule>
          <x14:cfRule type="cellIs" priority="331" operator="equal" id="{D2575514-EBC4-4BDF-8B2E-56479B69453F}">
            <xm:f>'\Users\sandratc\Documents\INFO SOLICITUD MESAS DE TRABAJO\INFO PROCESOS\CI\[C.I. RIESGOS 29-07-19.xlsx]Datos'!#REF!</xm:f>
            <x14:dxf>
              <fill>
                <patternFill>
                  <bgColor rgb="FFFFFF00"/>
                </patternFill>
              </fill>
            </x14:dxf>
          </x14:cfRule>
          <x14:cfRule type="cellIs" priority="332" operator="equal" id="{77969D1A-F90F-402F-9E1F-49BA66AF57A0}">
            <xm:f>'\Users\sandratc\Documents\INFO SOLICITUD MESAS DE TRABAJO\INFO PROCESOS\CI\[C.I. RIESGOS 29-07-19.xlsx]Datos'!#REF!</xm:f>
            <x14:dxf>
              <fill>
                <patternFill>
                  <bgColor rgb="FFFF0000"/>
                </patternFill>
              </fill>
            </x14:dxf>
          </x14:cfRule>
          <xm:sqref>Y103</xm:sqref>
        </x14:conditionalFormatting>
        <x14:conditionalFormatting xmlns:xm="http://schemas.microsoft.com/office/excel/2006/main">
          <x14:cfRule type="expression" priority="273" id="{FF0C2FBD-92E9-4067-864B-2152F6C52362}">
            <xm:f>OR(M108='\Users\Carlos\Documents\MYM\[V.3 MYM DEF. RIESGOS 18-08-2020.xlsx]Datos'!#REF!,M108='\Users\Carlos\Documents\MYM\[V.3 MYM DEF. RIESGOS 18-08-2020.xlsx]Datos'!#REF!)</xm:f>
            <x14:dxf>
              <fill>
                <patternFill>
                  <bgColor rgb="FF92D050"/>
                </patternFill>
              </fill>
            </x14:dxf>
          </x14:cfRule>
          <x14:cfRule type="expression" priority="274" id="{FD0B58C9-5731-4AE8-9852-796D45A05D4D}">
            <xm:f>OR(M108='\Users\Carlos\Documents\MYM\[V.3 MYM DEF. RIESGOS 18-08-2020.xlsx]Datos'!#REF!,M108='\Users\Carlos\Documents\MYM\[V.3 MYM DEF. RIESGOS 18-08-2020.xlsx]Datos'!#REF!)</xm:f>
            <x14:dxf>
              <fill>
                <patternFill>
                  <bgColor rgb="FFFFFF00"/>
                </patternFill>
              </fill>
            </x14:dxf>
          </x14:cfRule>
          <x14:cfRule type="expression" priority="275" id="{486379CA-A97F-4534-ABFA-C2099557D24C}">
            <xm:f>OR(M108='\Users\Carlos\Documents\MYM\[V.3 MYM DEF. RIESGOS 18-08-2020.xlsx]Datos'!#REF!,M108='\Users\Carlos\Documents\MYM\[V.3 MYM DEF. RIESGOS 18-08-2020.xlsx]Datos'!#REF!)</xm:f>
            <x14:dxf>
              <fill>
                <patternFill>
                  <bgColor rgb="FFFFC000"/>
                </patternFill>
              </fill>
            </x14:dxf>
          </x14:cfRule>
          <x14:cfRule type="expression" priority="276" id="{C901AF2D-1CA5-4811-87B0-EA6BF937A756}">
            <xm:f>OR(M108='\Users\Carlos\Documents\MYM\[V.3 MYM DEF. RIESGOS 18-08-2020.xlsx]Datos'!#REF!,M108='\Users\Carlos\Documents\MYM\[V.3 MYM DEF. RIESGOS 18-08-2020.xlsx]Datos'!#REF!)</xm:f>
            <x14:dxf>
              <fill>
                <patternFill>
                  <bgColor rgb="FFFF0000"/>
                </patternFill>
              </fill>
            </x14:dxf>
          </x14:cfRule>
          <xm:sqref>M108</xm:sqref>
        </x14:conditionalFormatting>
        <x14:conditionalFormatting xmlns:xm="http://schemas.microsoft.com/office/excel/2006/main">
          <x14:cfRule type="expression" priority="259" id="{4A9814FC-F554-4A2A-A8F6-82E42E4EDBDE}">
            <xm:f>OR(M112='\Users\Carlos\Documents\MYM\[V.3 MYM DEF. RIESGOS 18-08-2020.xlsx]Datos'!#REF!,M112='\Users\Carlos\Documents\MYM\[V.3 MYM DEF. RIESGOS 18-08-2020.xlsx]Datos'!#REF!)</xm:f>
            <x14:dxf>
              <fill>
                <patternFill>
                  <bgColor rgb="FF92D050"/>
                </patternFill>
              </fill>
            </x14:dxf>
          </x14:cfRule>
          <x14:cfRule type="expression" priority="260" id="{81E2D53C-1242-4A79-8051-0452618A6F31}">
            <xm:f>OR(M112='\Users\Carlos\Documents\MYM\[V.3 MYM DEF. RIESGOS 18-08-2020.xlsx]Datos'!#REF!,M112='\Users\Carlos\Documents\MYM\[V.3 MYM DEF. RIESGOS 18-08-2020.xlsx]Datos'!#REF!)</xm:f>
            <x14:dxf>
              <fill>
                <patternFill>
                  <bgColor rgb="FFFFFF00"/>
                </patternFill>
              </fill>
            </x14:dxf>
          </x14:cfRule>
          <x14:cfRule type="expression" priority="261" id="{2584C1CC-0FBB-42C6-9D40-90C81191BE26}">
            <xm:f>OR(M112='\Users\Carlos\Documents\MYM\[V.3 MYM DEF. RIESGOS 18-08-2020.xlsx]Datos'!#REF!,M112='\Users\Carlos\Documents\MYM\[V.3 MYM DEF. RIESGOS 18-08-2020.xlsx]Datos'!#REF!)</xm:f>
            <x14:dxf>
              <fill>
                <patternFill>
                  <bgColor rgb="FFFFC000"/>
                </patternFill>
              </fill>
            </x14:dxf>
          </x14:cfRule>
          <x14:cfRule type="expression" priority="262" id="{0232F625-691E-4A37-B1AA-75205430EAAD}">
            <xm:f>OR(M112='\Users\Carlos\Documents\MYM\[V.3 MYM DEF. RIESGOS 18-08-2020.xlsx]Datos'!#REF!,M112='\Users\Carlos\Documents\MYM\[V.3 MYM DEF. RIESGOS 18-08-2020.xlsx]Datos'!#REF!)</xm:f>
            <x14:dxf>
              <fill>
                <patternFill>
                  <bgColor rgb="FFFF0000"/>
                </patternFill>
              </fill>
            </x14:dxf>
          </x14:cfRule>
          <xm:sqref>M112</xm:sqref>
        </x14:conditionalFormatting>
        <x14:conditionalFormatting xmlns:xm="http://schemas.microsoft.com/office/excel/2006/main">
          <x14:cfRule type="expression" priority="255" id="{BA470E9B-3A51-4670-AB0C-D6EED5FD7298}">
            <xm:f>OR(M116='\Users\Carlos\Documents\MYM\[V.3 MYM DEF. RIESGOS 18-08-2020.xlsx]Datos'!#REF!,M116='\Users\Carlos\Documents\MYM\[V.3 MYM DEF. RIESGOS 18-08-2020.xlsx]Datos'!#REF!)</xm:f>
            <x14:dxf>
              <fill>
                <patternFill>
                  <bgColor rgb="FF92D050"/>
                </patternFill>
              </fill>
            </x14:dxf>
          </x14:cfRule>
          <x14:cfRule type="expression" priority="256" id="{96C56BE3-D83B-4EC9-BDBA-7349CB580AB9}">
            <xm:f>OR(M116='\Users\Carlos\Documents\MYM\[V.3 MYM DEF. RIESGOS 18-08-2020.xlsx]Datos'!#REF!,M116='\Users\Carlos\Documents\MYM\[V.3 MYM DEF. RIESGOS 18-08-2020.xlsx]Datos'!#REF!)</xm:f>
            <x14:dxf>
              <fill>
                <patternFill>
                  <bgColor rgb="FFFFFF00"/>
                </patternFill>
              </fill>
            </x14:dxf>
          </x14:cfRule>
          <x14:cfRule type="expression" priority="257" id="{4E51FC2D-D3D5-4935-9DE8-1892ED689DD2}">
            <xm:f>OR(M116='\Users\Carlos\Documents\MYM\[V.3 MYM DEF. RIESGOS 18-08-2020.xlsx]Datos'!#REF!,M116='\Users\Carlos\Documents\MYM\[V.3 MYM DEF. RIESGOS 18-08-2020.xlsx]Datos'!#REF!)</xm:f>
            <x14:dxf>
              <fill>
                <patternFill>
                  <bgColor rgb="FFFFC000"/>
                </patternFill>
              </fill>
            </x14:dxf>
          </x14:cfRule>
          <x14:cfRule type="expression" priority="258" id="{090D2DA8-9F46-4A53-9DCA-9446946696C9}">
            <xm:f>OR(M116='\Users\Carlos\Documents\MYM\[V.3 MYM DEF. RIESGOS 18-08-2020.xlsx]Datos'!#REF!,M116='\Users\Carlos\Documents\MYM\[V.3 MYM DEF. RIESGOS 18-08-2020.xlsx]Datos'!#REF!)</xm:f>
            <x14:dxf>
              <fill>
                <patternFill>
                  <bgColor rgb="FFFF0000"/>
                </patternFill>
              </fill>
            </x14:dxf>
          </x14:cfRule>
          <xm:sqref>M116</xm:sqref>
        </x14:conditionalFormatting>
        <x14:conditionalFormatting xmlns:xm="http://schemas.microsoft.com/office/excel/2006/main">
          <x14:cfRule type="cellIs" priority="270" operator="equal" id="{4C5C1EF3-E2BF-496B-A762-1ACDF110CC9C}">
            <xm:f>'\Users\Carlos\Documents\MYM\[V.3 MYM DEF. RIESGOS 18-08-2020.xlsx]Datos'!#REF!</xm:f>
            <x14:dxf>
              <fill>
                <patternFill>
                  <bgColor rgb="FF92D050"/>
                </patternFill>
              </fill>
            </x14:dxf>
          </x14:cfRule>
          <x14:cfRule type="cellIs" priority="271" operator="equal" id="{37C49A6E-8F40-43A1-A38C-C2BD4E29A45E}">
            <xm:f>'\Users\Carlos\Documents\MYM\[V.3 MYM DEF. RIESGOS 18-08-2020.xlsx]Datos'!#REF!</xm:f>
            <x14:dxf>
              <fill>
                <patternFill>
                  <bgColor rgb="FFFFFF00"/>
                </patternFill>
              </fill>
            </x14:dxf>
          </x14:cfRule>
          <x14:cfRule type="cellIs" priority="272" operator="equal" id="{3541A8C6-D712-4046-866D-4AF8D55543C8}">
            <xm:f>'\Users\Carlos\Documents\MYM\[V.3 MYM DEF. RIESGOS 18-08-2020.xlsx]Datos'!#REF!</xm:f>
            <x14:dxf>
              <fill>
                <patternFill>
                  <bgColor rgb="FFFF0000"/>
                </patternFill>
              </fill>
            </x14:dxf>
          </x14:cfRule>
          <xm:sqref>S108</xm:sqref>
        </x14:conditionalFormatting>
        <x14:conditionalFormatting xmlns:xm="http://schemas.microsoft.com/office/excel/2006/main">
          <x14:cfRule type="cellIs" priority="252" operator="equal" id="{3FC0B86C-5F62-4ED3-B40D-800B79C3A527}">
            <xm:f>'\Users\Carlos\Documents\MYM\[V.3 MYM DEF. RIESGOS 18-08-2020.xlsx]Datos'!#REF!</xm:f>
            <x14:dxf>
              <fill>
                <patternFill>
                  <bgColor rgb="FF92D050"/>
                </patternFill>
              </fill>
            </x14:dxf>
          </x14:cfRule>
          <x14:cfRule type="cellIs" priority="253" operator="equal" id="{AFB712F8-ECE0-4C85-A6CF-2550887B3E72}">
            <xm:f>'\Users\Carlos\Documents\MYM\[V.3 MYM DEF. RIESGOS 18-08-2020.xlsx]Datos'!#REF!</xm:f>
            <x14:dxf>
              <fill>
                <patternFill>
                  <bgColor rgb="FFFFFF00"/>
                </patternFill>
              </fill>
            </x14:dxf>
          </x14:cfRule>
          <x14:cfRule type="cellIs" priority="254" operator="equal" id="{A1D6C584-314F-4FD0-97FE-E2E4565CE473}">
            <xm:f>'\Users\Carlos\Documents\MYM\[V.3 MYM DEF. RIESGOS 18-08-2020.xlsx]Datos'!#REF!</xm:f>
            <x14:dxf>
              <fill>
                <patternFill>
                  <bgColor rgb="FFFF0000"/>
                </patternFill>
              </fill>
            </x14:dxf>
          </x14:cfRule>
          <xm:sqref>S112</xm:sqref>
        </x14:conditionalFormatting>
        <x14:conditionalFormatting xmlns:xm="http://schemas.microsoft.com/office/excel/2006/main">
          <x14:cfRule type="cellIs" priority="249" operator="equal" id="{1BAD8C1E-2AF6-4EE8-B66A-55C5FD019F3D}">
            <xm:f>'\Users\Carlos\Documents\MYM\[V.3 MYM DEF. RIESGOS 18-08-2020.xlsx]Datos'!#REF!</xm:f>
            <x14:dxf>
              <fill>
                <patternFill>
                  <bgColor rgb="FF92D050"/>
                </patternFill>
              </fill>
            </x14:dxf>
          </x14:cfRule>
          <x14:cfRule type="cellIs" priority="250" operator="equal" id="{1D500D8C-215F-4326-AA84-071F8FD429CF}">
            <xm:f>'\Users\Carlos\Documents\MYM\[V.3 MYM DEF. RIESGOS 18-08-2020.xlsx]Datos'!#REF!</xm:f>
            <x14:dxf>
              <fill>
                <patternFill>
                  <bgColor rgb="FFFFFF00"/>
                </patternFill>
              </fill>
            </x14:dxf>
          </x14:cfRule>
          <x14:cfRule type="cellIs" priority="251" operator="equal" id="{FCFDFE95-4ABA-45DB-9796-559D0CD00D35}">
            <xm:f>'\Users\Carlos\Documents\MYM\[V.3 MYM DEF. RIESGOS 18-08-2020.xlsx]Datos'!#REF!</xm:f>
            <x14:dxf>
              <fill>
                <patternFill>
                  <bgColor rgb="FFFF0000"/>
                </patternFill>
              </fill>
            </x14:dxf>
          </x14:cfRule>
          <xm:sqref>S116</xm:sqref>
        </x14:conditionalFormatting>
        <x14:conditionalFormatting xmlns:xm="http://schemas.microsoft.com/office/excel/2006/main">
          <x14:cfRule type="cellIs" priority="267" operator="equal" id="{9E08C302-DFEC-47F8-87A1-E6E67E8E015F}">
            <xm:f>'\Users\Carlos\Documents\MYM\[V.3 MYM DEF. RIESGOS 18-08-2020.xlsx]Datos'!#REF!</xm:f>
            <x14:dxf>
              <fill>
                <patternFill>
                  <bgColor rgb="FF92D050"/>
                </patternFill>
              </fill>
            </x14:dxf>
          </x14:cfRule>
          <x14:cfRule type="cellIs" priority="268" operator="equal" id="{86C583E7-C6F2-4C06-A30E-AF1FE961C0CD}">
            <xm:f>'\Users\Carlos\Documents\MYM\[V.3 MYM DEF. RIESGOS 18-08-2020.xlsx]Datos'!#REF!</xm:f>
            <x14:dxf>
              <fill>
                <patternFill>
                  <bgColor rgb="FFFFFF00"/>
                </patternFill>
              </fill>
            </x14:dxf>
          </x14:cfRule>
          <x14:cfRule type="cellIs" priority="269" operator="equal" id="{4A634CFA-8753-4CEA-B55F-25CF5E3298E0}">
            <xm:f>'\Users\Carlos\Documents\MYM\[V.3 MYM DEF. RIESGOS 18-08-2020.xlsx]Datos'!#REF!</xm:f>
            <x14:dxf>
              <fill>
                <patternFill>
                  <bgColor rgb="FFFF0000"/>
                </patternFill>
              </fill>
            </x14:dxf>
          </x14:cfRule>
          <xm:sqref>Y108</xm:sqref>
        </x14:conditionalFormatting>
        <x14:conditionalFormatting xmlns:xm="http://schemas.microsoft.com/office/excel/2006/main">
          <x14:cfRule type="cellIs" priority="246" operator="equal" id="{E0984C26-8E64-4C27-9CB9-35BDC1BC4197}">
            <xm:f>'\Users\Carlos\Documents\MYM\[V.3 MYM DEF. RIESGOS 18-08-2020.xlsx]Datos'!#REF!</xm:f>
            <x14:dxf>
              <fill>
                <patternFill>
                  <bgColor rgb="FF92D050"/>
                </patternFill>
              </fill>
            </x14:dxf>
          </x14:cfRule>
          <x14:cfRule type="cellIs" priority="247" operator="equal" id="{EC27E99F-CA10-4393-BA58-65164A609975}">
            <xm:f>'\Users\Carlos\Documents\MYM\[V.3 MYM DEF. RIESGOS 18-08-2020.xlsx]Datos'!#REF!</xm:f>
            <x14:dxf>
              <fill>
                <patternFill>
                  <bgColor rgb="FFFFFF00"/>
                </patternFill>
              </fill>
            </x14:dxf>
          </x14:cfRule>
          <x14:cfRule type="cellIs" priority="248" operator="equal" id="{01AF4CFF-453F-4126-B6DC-510039AC233E}">
            <xm:f>'\Users\Carlos\Documents\MYM\[V.3 MYM DEF. RIESGOS 18-08-2020.xlsx]Datos'!#REF!</xm:f>
            <x14:dxf>
              <fill>
                <patternFill>
                  <bgColor rgb="FFFF0000"/>
                </patternFill>
              </fill>
            </x14:dxf>
          </x14:cfRule>
          <xm:sqref>Y112</xm:sqref>
        </x14:conditionalFormatting>
        <x14:conditionalFormatting xmlns:xm="http://schemas.microsoft.com/office/excel/2006/main">
          <x14:cfRule type="cellIs" priority="243" operator="equal" id="{3FC90D79-91C9-4FF3-8A29-285BD4CC58DA}">
            <xm:f>'\Users\Carlos\Documents\MYM\[V.3 MYM DEF. RIESGOS 18-08-2020.xlsx]Datos'!#REF!</xm:f>
            <x14:dxf>
              <fill>
                <patternFill>
                  <bgColor rgb="FF92D050"/>
                </patternFill>
              </fill>
            </x14:dxf>
          </x14:cfRule>
          <x14:cfRule type="cellIs" priority="244" operator="equal" id="{37C21E48-4ACD-4C7A-A41B-7CC428B03352}">
            <xm:f>'\Users\Carlos\Documents\MYM\[V.3 MYM DEF. RIESGOS 18-08-2020.xlsx]Datos'!#REF!</xm:f>
            <x14:dxf>
              <fill>
                <patternFill>
                  <bgColor rgb="FFFFFF00"/>
                </patternFill>
              </fill>
            </x14:dxf>
          </x14:cfRule>
          <x14:cfRule type="cellIs" priority="245" operator="equal" id="{B668CCA2-AC95-42A9-BC56-686AFEDBFC85}">
            <xm:f>'\Users\Carlos\Documents\MYM\[V.3 MYM DEF. RIESGOS 18-08-2020.xlsx]Datos'!#REF!</xm:f>
            <x14:dxf>
              <fill>
                <patternFill>
                  <bgColor rgb="FFFF0000"/>
                </patternFill>
              </fill>
            </x14:dxf>
          </x14:cfRule>
          <xm:sqref>Y116</xm:sqref>
        </x14:conditionalFormatting>
        <x14:conditionalFormatting xmlns:xm="http://schemas.microsoft.com/office/excel/2006/main">
          <x14:cfRule type="expression" priority="263" id="{EE234136-F3E8-4DE7-B6BD-9546AA7D7B8B}">
            <xm:f>OR(AC108='\Users\Carlos\Documents\MYM\[V.3 MYM DEF. RIESGOS 18-08-2020.xlsx]Datos'!#REF!,AC108='\Users\Carlos\Documents\MYM\[V.3 MYM DEF. RIESGOS 18-08-2020.xlsx]Datos'!#REF!)</xm:f>
            <x14:dxf>
              <fill>
                <patternFill>
                  <bgColor rgb="FF92D050"/>
                </patternFill>
              </fill>
            </x14:dxf>
          </x14:cfRule>
          <x14:cfRule type="expression" priority="264" id="{C42EA10C-440E-4118-8693-77942F5E2EFE}">
            <xm:f>OR(AC108='\Users\Carlos\Documents\MYM\[V.3 MYM DEF. RIESGOS 18-08-2020.xlsx]Datos'!#REF!,AC108='\Users\Carlos\Documents\MYM\[V.3 MYM DEF. RIESGOS 18-08-2020.xlsx]Datos'!#REF!)</xm:f>
            <x14:dxf>
              <fill>
                <patternFill>
                  <bgColor rgb="FFFFFF00"/>
                </patternFill>
              </fill>
            </x14:dxf>
          </x14:cfRule>
          <x14:cfRule type="expression" priority="265" id="{EACD098B-5414-4C5F-B481-3CF5F3F79BF5}">
            <xm:f>OR(AC108='\Users\Carlos\Documents\MYM\[V.3 MYM DEF. RIESGOS 18-08-2020.xlsx]Datos'!#REF!,AC108='\Users\Carlos\Documents\MYM\[V.3 MYM DEF. RIESGOS 18-08-2020.xlsx]Datos'!#REF!)</xm:f>
            <x14:dxf>
              <fill>
                <patternFill>
                  <bgColor rgb="FFFFC000"/>
                </patternFill>
              </fill>
            </x14:dxf>
          </x14:cfRule>
          <x14:cfRule type="expression" priority="266" id="{0082D59B-19A3-47C0-BA13-6DD0B135A626}">
            <xm:f>OR(AC108='\Users\Carlos\Documents\MYM\[V.3 MYM DEF. RIESGOS 18-08-2020.xlsx]Datos'!#REF!,AC108='\Users\Carlos\Documents\MYM\[V.3 MYM DEF. RIESGOS 18-08-2020.xlsx]Datos'!#REF!)</xm:f>
            <x14:dxf>
              <fill>
                <patternFill>
                  <bgColor rgb="FFFF0000"/>
                </patternFill>
              </fill>
            </x14:dxf>
          </x14:cfRule>
          <xm:sqref>AC108</xm:sqref>
        </x14:conditionalFormatting>
        <x14:conditionalFormatting xmlns:xm="http://schemas.microsoft.com/office/excel/2006/main">
          <x14:cfRule type="expression" priority="239" id="{0054584D-7BE8-4AC7-B5BD-81863ED68A30}">
            <xm:f>OR(AC112='\Users\Carlos\Documents\MYM\[V.3 MYM DEF. RIESGOS 18-08-2020.xlsx]Datos'!#REF!,AC112='\Users\Carlos\Documents\MYM\[V.3 MYM DEF. RIESGOS 18-08-2020.xlsx]Datos'!#REF!)</xm:f>
            <x14:dxf>
              <fill>
                <patternFill>
                  <bgColor rgb="FF92D050"/>
                </patternFill>
              </fill>
            </x14:dxf>
          </x14:cfRule>
          <x14:cfRule type="expression" priority="240" id="{B646AFD0-C45F-4792-B3D0-6AF7FF2C0C98}">
            <xm:f>OR(AC112='\Users\Carlos\Documents\MYM\[V.3 MYM DEF. RIESGOS 18-08-2020.xlsx]Datos'!#REF!,AC112='\Users\Carlos\Documents\MYM\[V.3 MYM DEF. RIESGOS 18-08-2020.xlsx]Datos'!#REF!)</xm:f>
            <x14:dxf>
              <fill>
                <patternFill>
                  <bgColor rgb="FFFFFF00"/>
                </patternFill>
              </fill>
            </x14:dxf>
          </x14:cfRule>
          <x14:cfRule type="expression" priority="241" id="{012CA15A-806D-4F9B-8268-722BE9E7A745}">
            <xm:f>OR(AC112='\Users\Carlos\Documents\MYM\[V.3 MYM DEF. RIESGOS 18-08-2020.xlsx]Datos'!#REF!,AC112='\Users\Carlos\Documents\MYM\[V.3 MYM DEF. RIESGOS 18-08-2020.xlsx]Datos'!#REF!)</xm:f>
            <x14:dxf>
              <fill>
                <patternFill>
                  <bgColor rgb="FFFFC000"/>
                </patternFill>
              </fill>
            </x14:dxf>
          </x14:cfRule>
          <x14:cfRule type="expression" priority="242" id="{012829AB-BE90-415A-A33B-C54FE21F97A1}">
            <xm:f>OR(AC112='\Users\Carlos\Documents\MYM\[V.3 MYM DEF. RIESGOS 18-08-2020.xlsx]Datos'!#REF!,AC112='\Users\Carlos\Documents\MYM\[V.3 MYM DEF. RIESGOS 18-08-2020.xlsx]Datos'!#REF!)</xm:f>
            <x14:dxf>
              <fill>
                <patternFill>
                  <bgColor rgb="FFFF0000"/>
                </patternFill>
              </fill>
            </x14:dxf>
          </x14:cfRule>
          <xm:sqref>AC112</xm:sqref>
        </x14:conditionalFormatting>
        <x14:conditionalFormatting xmlns:xm="http://schemas.microsoft.com/office/excel/2006/main">
          <x14:cfRule type="expression" priority="235" id="{044AFBB3-8937-44BB-AF73-08345A484304}">
            <xm:f>OR(AC116='\Users\Carlos\Documents\MYM\[V.3 MYM DEF. RIESGOS 18-08-2020.xlsx]Datos'!#REF!,AC116='\Users\Carlos\Documents\MYM\[V.3 MYM DEF. RIESGOS 18-08-2020.xlsx]Datos'!#REF!)</xm:f>
            <x14:dxf>
              <fill>
                <patternFill>
                  <bgColor rgb="FF92D050"/>
                </patternFill>
              </fill>
            </x14:dxf>
          </x14:cfRule>
          <x14:cfRule type="expression" priority="236" id="{EE3FE66C-A8B8-48DB-9EB7-1DF895D38452}">
            <xm:f>OR(AC116='\Users\Carlos\Documents\MYM\[V.3 MYM DEF. RIESGOS 18-08-2020.xlsx]Datos'!#REF!,AC116='\Users\Carlos\Documents\MYM\[V.3 MYM DEF. RIESGOS 18-08-2020.xlsx]Datos'!#REF!)</xm:f>
            <x14:dxf>
              <fill>
                <patternFill>
                  <bgColor rgb="FFFFFF00"/>
                </patternFill>
              </fill>
            </x14:dxf>
          </x14:cfRule>
          <x14:cfRule type="expression" priority="237" id="{B7C5F6B0-F728-43CE-B750-1457DC4E6895}">
            <xm:f>OR(AC116='\Users\Carlos\Documents\MYM\[V.3 MYM DEF. RIESGOS 18-08-2020.xlsx]Datos'!#REF!,AC116='\Users\Carlos\Documents\MYM\[V.3 MYM DEF. RIESGOS 18-08-2020.xlsx]Datos'!#REF!)</xm:f>
            <x14:dxf>
              <fill>
                <patternFill>
                  <bgColor rgb="FFFFC000"/>
                </patternFill>
              </fill>
            </x14:dxf>
          </x14:cfRule>
          <x14:cfRule type="expression" priority="238" id="{18E95C00-902C-443B-936C-248A5DF47EEF}">
            <xm:f>OR(AC116='\Users\Carlos\Documents\MYM\[V.3 MYM DEF. RIESGOS 18-08-2020.xlsx]Datos'!#REF!,AC116='\Users\Carlos\Documents\MYM\[V.3 MYM DEF. RIESGOS 18-08-2020.xlsx]Datos'!#REF!)</xm:f>
            <x14:dxf>
              <fill>
                <patternFill>
                  <bgColor rgb="FFFF0000"/>
                </patternFill>
              </fill>
            </x14:dxf>
          </x14:cfRule>
          <xm:sqref>AC116</xm:sqref>
        </x14:conditionalFormatting>
        <x14:conditionalFormatting xmlns:xm="http://schemas.microsoft.com/office/excel/2006/main">
          <x14:cfRule type="expression" priority="277" id="{9880E93A-889B-42A3-86B6-5F509B86A0E6}">
            <xm:f>OR(M103='\Users\Carlos\Documents\MYM\GPE\[GPE - FICHA DE RIESGOS 2020.xlsm]Datos'!#REF!,M103='\Users\Carlos\Documents\MYM\GPE\[GPE - FICHA DE RIESGOS 2020.xlsm]Datos'!#REF!)</xm:f>
            <x14:dxf>
              <fill>
                <patternFill>
                  <bgColor rgb="FF92D050"/>
                </patternFill>
              </fill>
            </x14:dxf>
          </x14:cfRule>
          <x14:cfRule type="expression" priority="278" id="{E846F6D5-8BA0-43C0-A6FA-315EFCEDF1A8}">
            <xm:f>OR(M103='\Users\Carlos\Documents\MYM\GPE\[GPE - FICHA DE RIESGOS 2020.xlsm]Datos'!#REF!,M103='\Users\Carlos\Documents\MYM\GPE\[GPE - FICHA DE RIESGOS 2020.xlsm]Datos'!#REF!)</xm:f>
            <x14:dxf>
              <fill>
                <patternFill>
                  <bgColor rgb="FFFFFF00"/>
                </patternFill>
              </fill>
            </x14:dxf>
          </x14:cfRule>
          <x14:cfRule type="expression" priority="279" id="{F0A747AF-5269-42E1-B3F8-E62145D8D46E}">
            <xm:f>OR(M103='\Users\Carlos\Documents\MYM\GPE\[GPE - FICHA DE RIESGOS 2020.xlsm]Datos'!#REF!,M103='\Users\Carlos\Documents\MYM\GPE\[GPE - FICHA DE RIESGOS 2020.xlsm]Datos'!#REF!)</xm:f>
            <x14:dxf>
              <fill>
                <patternFill>
                  <bgColor rgb="FFFFC000"/>
                </patternFill>
              </fill>
            </x14:dxf>
          </x14:cfRule>
          <x14:cfRule type="expression" priority="280" id="{05C838BB-0F5F-4239-BB31-B09ACBE05F67}">
            <xm:f>OR(M103='\Users\Carlos\Documents\MYM\GPE\[GPE - FICHA DE RIESGOS 2020.xlsm]Datos'!#REF!,M103='\Users\Carlos\Documents\MYM\GPE\[GPE - FICHA DE RIESGOS 2020.xlsm]Datos'!#REF!)</xm:f>
            <x14:dxf>
              <fill>
                <patternFill>
                  <bgColor rgb="FFFF0000"/>
                </patternFill>
              </fill>
            </x14:dxf>
          </x14:cfRule>
          <xm:sqref>M103</xm:sqref>
        </x14:conditionalFormatting>
        <x14:conditionalFormatting xmlns:xm="http://schemas.microsoft.com/office/excel/2006/main">
          <x14:cfRule type="expression" priority="231" id="{CCEC180D-F37F-4718-A171-B367C82B5493}">
            <xm:f>OR(M23='\Users\Carlos\Documents\GPE\[GPE - FICHA DE RIESGOS 2020.xlsm]Datos'!#REF!,M23='\Users\Carlos\Documents\GPE\[GPE - FICHA DE RIESGOS 2020.xlsm]Datos'!#REF!)</xm:f>
            <x14:dxf>
              <fill>
                <patternFill>
                  <bgColor rgb="FF92D050"/>
                </patternFill>
              </fill>
            </x14:dxf>
          </x14:cfRule>
          <x14:cfRule type="expression" priority="232" id="{879A4416-A8A7-4F9D-A322-D2A62A59E599}">
            <xm:f>OR(M23='\Users\Carlos\Documents\GPE\[GPE - FICHA DE RIESGOS 2020.xlsm]Datos'!#REF!,M23='\Users\Carlos\Documents\GPE\[GPE - FICHA DE RIESGOS 2020.xlsm]Datos'!#REF!)</xm:f>
            <x14:dxf>
              <fill>
                <patternFill>
                  <bgColor rgb="FFFFFF00"/>
                </patternFill>
              </fill>
            </x14:dxf>
          </x14:cfRule>
          <x14:cfRule type="expression" priority="233" id="{141831B2-1AAA-46FB-A80F-B7626ED0DCC7}">
            <xm:f>OR(M23='\Users\Carlos\Documents\GPE\[GPE - FICHA DE RIESGOS 2020.xlsm]Datos'!#REF!,M23='\Users\Carlos\Documents\GPE\[GPE - FICHA DE RIESGOS 2020.xlsm]Datos'!#REF!)</xm:f>
            <x14:dxf>
              <fill>
                <patternFill>
                  <bgColor rgb="FFFFC000"/>
                </patternFill>
              </fill>
            </x14:dxf>
          </x14:cfRule>
          <x14:cfRule type="expression" priority="234" id="{A4DAAB38-7942-4F54-8A67-85FE74648DED}">
            <xm:f>OR(M23='\Users\Carlos\Documents\GPE\[GPE - FICHA DE RIESGOS 2020.xlsm]Datos'!#REF!,M23='\Users\Carlos\Documents\GPE\[GPE - FICHA DE RIESGOS 2020.xlsm]Datos'!#REF!)</xm:f>
            <x14:dxf>
              <fill>
                <patternFill>
                  <bgColor rgb="FFFF0000"/>
                </patternFill>
              </fill>
            </x14:dxf>
          </x14:cfRule>
          <xm:sqref>M23 M26 M29</xm:sqref>
        </x14:conditionalFormatting>
        <x14:conditionalFormatting xmlns:xm="http://schemas.microsoft.com/office/excel/2006/main">
          <x14:cfRule type="cellIs" priority="228" operator="equal" id="{8FD1C496-FB86-4F03-95C0-83178D5C6D6E}">
            <xm:f>'\Users\Carlos\Documents\GPE\[GPE - FICHA DE RIESGOS 2020.xlsm]Datos'!#REF!</xm:f>
            <x14:dxf>
              <fill>
                <patternFill>
                  <bgColor rgb="FF92D050"/>
                </patternFill>
              </fill>
            </x14:dxf>
          </x14:cfRule>
          <x14:cfRule type="cellIs" priority="229" operator="equal" id="{9D5AF54E-1E27-4588-8E5A-C6AB9A17E584}">
            <xm:f>'\Users\Carlos\Documents\GPE\[GPE - FICHA DE RIESGOS 2020.xlsm]Datos'!#REF!</xm:f>
            <x14:dxf>
              <fill>
                <patternFill>
                  <bgColor rgb="FFFFFF00"/>
                </patternFill>
              </fill>
            </x14:dxf>
          </x14:cfRule>
          <x14:cfRule type="cellIs" priority="230" operator="equal" id="{D56D2F32-6A86-4173-B151-34E4C4C9920B}">
            <xm:f>'\Users\Carlos\Documents\GPE\[GPE - FICHA DE RIESGOS 2020.xlsm]Datos'!#REF!</xm:f>
            <x14:dxf>
              <fill>
                <patternFill>
                  <bgColor rgb="FFFF0000"/>
                </patternFill>
              </fill>
            </x14:dxf>
          </x14:cfRule>
          <xm:sqref>S23 S26 S29</xm:sqref>
        </x14:conditionalFormatting>
        <x14:conditionalFormatting xmlns:xm="http://schemas.microsoft.com/office/excel/2006/main">
          <x14:cfRule type="cellIs" priority="225" operator="equal" id="{CC7953CA-CA7C-4C4A-B6F3-E89FBF2E279C}">
            <xm:f>'\Users\Carlos\Documents\GPE\[GPE - FICHA DE RIESGOS 2020.xlsm]Datos'!#REF!</xm:f>
            <x14:dxf>
              <fill>
                <patternFill>
                  <bgColor rgb="FF92D050"/>
                </patternFill>
              </fill>
            </x14:dxf>
          </x14:cfRule>
          <x14:cfRule type="cellIs" priority="226" operator="equal" id="{C3B862B7-03BD-45C1-B7DC-4024AB6A4538}">
            <xm:f>'\Users\Carlos\Documents\GPE\[GPE - FICHA DE RIESGOS 2020.xlsm]Datos'!#REF!</xm:f>
            <x14:dxf>
              <fill>
                <patternFill>
                  <bgColor rgb="FFFFFF00"/>
                </patternFill>
              </fill>
            </x14:dxf>
          </x14:cfRule>
          <x14:cfRule type="cellIs" priority="227" operator="equal" id="{F9AF398F-6ED2-4444-B03B-1990D8F3E4E8}">
            <xm:f>'\Users\Carlos\Documents\GPE\[GPE - FICHA DE RIESGOS 2020.xlsm]Datos'!#REF!</xm:f>
            <x14:dxf>
              <fill>
                <patternFill>
                  <bgColor rgb="FFFF0000"/>
                </patternFill>
              </fill>
            </x14:dxf>
          </x14:cfRule>
          <xm:sqref>Y23 Y26 Y29</xm:sqref>
        </x14:conditionalFormatting>
        <x14:conditionalFormatting xmlns:xm="http://schemas.microsoft.com/office/excel/2006/main">
          <x14:cfRule type="expression" priority="221" id="{555D09E4-3ACE-4682-915A-CC4E88D211BB}">
            <xm:f>OR(AC23='\Users\Carlos\Documents\GPE\[GPE - FICHA DE RIESGOS 2020.xlsm]Datos'!#REF!,AC23='\Users\Carlos\Documents\GPE\[GPE - FICHA DE RIESGOS 2020.xlsm]Datos'!#REF!)</xm:f>
            <x14:dxf>
              <fill>
                <patternFill>
                  <bgColor rgb="FF92D050"/>
                </patternFill>
              </fill>
            </x14:dxf>
          </x14:cfRule>
          <x14:cfRule type="expression" priority="222" id="{40A999C5-32F4-4CB5-884C-26DCF1D300A6}">
            <xm:f>OR(AC23='\Users\Carlos\Documents\GPE\[GPE - FICHA DE RIESGOS 2020.xlsm]Datos'!#REF!,AC23='\Users\Carlos\Documents\GPE\[GPE - FICHA DE RIESGOS 2020.xlsm]Datos'!#REF!)</xm:f>
            <x14:dxf>
              <fill>
                <patternFill>
                  <bgColor rgb="FFFFFF00"/>
                </patternFill>
              </fill>
            </x14:dxf>
          </x14:cfRule>
          <x14:cfRule type="expression" priority="223" id="{EB4F806C-82FE-42F2-994A-841955A337ED}">
            <xm:f>OR(AC23='\Users\Carlos\Documents\GPE\[GPE - FICHA DE RIESGOS 2020.xlsm]Datos'!#REF!,AC23='\Users\Carlos\Documents\GPE\[GPE - FICHA DE RIESGOS 2020.xlsm]Datos'!#REF!)</xm:f>
            <x14:dxf>
              <fill>
                <patternFill>
                  <bgColor rgb="FFFFC000"/>
                </patternFill>
              </fill>
            </x14:dxf>
          </x14:cfRule>
          <x14:cfRule type="expression" priority="224" id="{02E14B56-EC3A-4A0A-9846-B29F2533A260}">
            <xm:f>OR(AC23='\Users\Carlos\Documents\GPE\[GPE - FICHA DE RIESGOS 2020.xlsm]Datos'!#REF!,AC23='\Users\Carlos\Documents\GPE\[GPE - FICHA DE RIESGOS 2020.xlsm]Datos'!#REF!)</xm:f>
            <x14:dxf>
              <fill>
                <patternFill>
                  <bgColor rgb="FFFF0000"/>
                </patternFill>
              </fill>
            </x14:dxf>
          </x14:cfRule>
          <xm:sqref>AC23 AC26 AC29</xm:sqref>
        </x14:conditionalFormatting>
        <x14:conditionalFormatting xmlns:xm="http://schemas.microsoft.com/office/excel/2006/main">
          <x14:cfRule type="expression" priority="217" id="{51CE01D7-D786-4D9D-9FF5-F4681F41B794}">
            <xm:f>OR(M20='\Users\Carlos\Documents\DE\[Ficha_Integral_del_Riesgo_u_Oportunidad D.E.       19-08-2020.xlsm]Datos'!#REF!,M20='\Users\Carlos\Documents\DE\[Ficha_Integral_del_Riesgo_u_Oportunidad D.E.       19-08-2020.xlsm]Datos'!#REF!)</xm:f>
            <x14:dxf>
              <fill>
                <patternFill>
                  <bgColor rgb="FF92D050"/>
                </patternFill>
              </fill>
            </x14:dxf>
          </x14:cfRule>
          <x14:cfRule type="expression" priority="218" id="{F3AAB1C5-E2DE-4B1A-88E9-1FBF4086B471}">
            <xm:f>OR(M20='\Users\Carlos\Documents\DE\[Ficha_Integral_del_Riesgo_u_Oportunidad D.E.       19-08-2020.xlsm]Datos'!#REF!,M20='\Users\Carlos\Documents\DE\[Ficha_Integral_del_Riesgo_u_Oportunidad D.E.       19-08-2020.xlsm]Datos'!#REF!)</xm:f>
            <x14:dxf>
              <fill>
                <patternFill>
                  <bgColor rgb="FFFFFF00"/>
                </patternFill>
              </fill>
            </x14:dxf>
          </x14:cfRule>
          <x14:cfRule type="expression" priority="219" id="{598CDC3D-4778-4F1F-980C-2AC1FB9DA376}">
            <xm:f>OR(M20='\Users\Carlos\Documents\DE\[Ficha_Integral_del_Riesgo_u_Oportunidad D.E.       19-08-2020.xlsm]Datos'!#REF!,M20='\Users\Carlos\Documents\DE\[Ficha_Integral_del_Riesgo_u_Oportunidad D.E.       19-08-2020.xlsm]Datos'!#REF!)</xm:f>
            <x14:dxf>
              <fill>
                <patternFill>
                  <bgColor rgb="FFFFC000"/>
                </patternFill>
              </fill>
            </x14:dxf>
          </x14:cfRule>
          <x14:cfRule type="expression" priority="220" id="{7483A694-64D9-4E28-BAE7-75FCCE5FD93C}">
            <xm:f>OR(M20='\Users\Carlos\Documents\DE\[Ficha_Integral_del_Riesgo_u_Oportunidad D.E.       19-08-2020.xlsm]Datos'!#REF!,M20='\Users\Carlos\Documents\DE\[Ficha_Integral_del_Riesgo_u_Oportunidad D.E.       19-08-2020.xlsm]Datos'!#REF!)</xm:f>
            <x14:dxf>
              <fill>
                <patternFill>
                  <bgColor rgb="FFFF0000"/>
                </patternFill>
              </fill>
            </x14:dxf>
          </x14:cfRule>
          <xm:sqref>M20</xm:sqref>
        </x14:conditionalFormatting>
        <x14:conditionalFormatting xmlns:xm="http://schemas.microsoft.com/office/excel/2006/main">
          <x14:cfRule type="cellIs" priority="214" operator="equal" id="{A6040E45-0C97-42DF-9DBA-EB8E1C4B34A6}">
            <xm:f>'\Users\Carlos\Documents\DE\[Ficha_Integral_del_Riesgo_u_Oportunidad D.E.       19-08-2020.xlsm]Datos'!#REF!</xm:f>
            <x14:dxf>
              <fill>
                <patternFill>
                  <bgColor rgb="FF92D050"/>
                </patternFill>
              </fill>
            </x14:dxf>
          </x14:cfRule>
          <x14:cfRule type="cellIs" priority="215" operator="equal" id="{E79D1DFA-2B86-42CE-AB33-A5A7478BF59F}">
            <xm:f>'\Users\Carlos\Documents\DE\[Ficha_Integral_del_Riesgo_u_Oportunidad D.E.       19-08-2020.xlsm]Datos'!#REF!</xm:f>
            <x14:dxf>
              <fill>
                <patternFill>
                  <bgColor rgb="FFFFFF00"/>
                </patternFill>
              </fill>
            </x14:dxf>
          </x14:cfRule>
          <x14:cfRule type="cellIs" priority="216" operator="equal" id="{5F1D5EE3-31C4-4415-A64D-6F96E0D2DFEA}">
            <xm:f>'\Users\Carlos\Documents\DE\[Ficha_Integral_del_Riesgo_u_Oportunidad D.E.       19-08-2020.xlsm]Datos'!#REF!</xm:f>
            <x14:dxf>
              <fill>
                <patternFill>
                  <bgColor rgb="FFFF0000"/>
                </patternFill>
              </fill>
            </x14:dxf>
          </x14:cfRule>
          <xm:sqref>S20</xm:sqref>
        </x14:conditionalFormatting>
        <x14:conditionalFormatting xmlns:xm="http://schemas.microsoft.com/office/excel/2006/main">
          <x14:cfRule type="cellIs" priority="207" operator="equal" id="{493B194D-B5F7-4C0F-A8F9-B2065B2D7D25}">
            <xm:f>'\Users\Carlos\Documents\DE\[Ficha_Integral_del_Riesgo_u_Oportunidad D.E.       19-08-2020.xlsm]Datos'!#REF!</xm:f>
            <x14:dxf>
              <fill>
                <patternFill>
                  <bgColor rgb="FF92D050"/>
                </patternFill>
              </fill>
            </x14:dxf>
          </x14:cfRule>
          <x14:cfRule type="cellIs" priority="208" operator="equal" id="{4588B7C5-AB87-4C65-B0BE-767E5D5AFEF1}">
            <xm:f>'\Users\Carlos\Documents\DE\[Ficha_Integral_del_Riesgo_u_Oportunidad D.E.       19-08-2020.xlsm]Datos'!#REF!</xm:f>
            <x14:dxf>
              <fill>
                <patternFill>
                  <bgColor rgb="FFFFFF00"/>
                </patternFill>
              </fill>
            </x14:dxf>
          </x14:cfRule>
          <x14:cfRule type="cellIs" priority="209" operator="equal" id="{6B507052-44B9-4299-B2A1-6816404510BA}">
            <xm:f>'\Users\Carlos\Documents\DE\[Ficha_Integral_del_Riesgo_u_Oportunidad D.E.       19-08-2020.xlsm]Datos'!#REF!</xm:f>
            <x14:dxf>
              <fill>
                <patternFill>
                  <bgColor rgb="FFFF0000"/>
                </patternFill>
              </fill>
            </x14:dxf>
          </x14:cfRule>
          <xm:sqref>Y20</xm:sqref>
        </x14:conditionalFormatting>
        <x14:conditionalFormatting xmlns:xm="http://schemas.microsoft.com/office/excel/2006/main">
          <x14:cfRule type="expression" priority="203" id="{0E7595F1-0EAA-46FB-BF62-EFB7FFC66D04}">
            <xm:f>OR(AC20='\Users\Carlos\Documents\MYM\DE\[Ficha_Integral_del_Riesgo_u_Oportunidad D.E.       19-08-2020.xlsm]Datos'!#REF!,AC20='\Users\Carlos\Documents\MYM\DE\[Ficha_Integral_del_Riesgo_u_Oportunidad D.E.       19-08-2020.xlsm]Datos'!#REF!)</xm:f>
            <x14:dxf>
              <fill>
                <patternFill>
                  <bgColor rgb="FF92D050"/>
                </patternFill>
              </fill>
            </x14:dxf>
          </x14:cfRule>
          <x14:cfRule type="expression" priority="204" id="{A4436004-0252-4880-A31F-D17283248085}">
            <xm:f>OR(AC20='\Users\Carlos\Documents\MYM\DE\[Ficha_Integral_del_Riesgo_u_Oportunidad D.E.       19-08-2020.xlsm]Datos'!#REF!,AC20='\Users\Carlos\Documents\MYM\DE\[Ficha_Integral_del_Riesgo_u_Oportunidad D.E.       19-08-2020.xlsm]Datos'!#REF!)</xm:f>
            <x14:dxf>
              <fill>
                <patternFill>
                  <bgColor rgb="FFFFFF00"/>
                </patternFill>
              </fill>
            </x14:dxf>
          </x14:cfRule>
          <x14:cfRule type="expression" priority="205" id="{7360E770-A71F-4F16-BCD8-52E53C56034E}">
            <xm:f>OR(AC20='\Users\Carlos\Documents\MYM\DE\[Ficha_Integral_del_Riesgo_u_Oportunidad D.E.       19-08-2020.xlsm]Datos'!#REF!,AC20='\Users\Carlos\Documents\MYM\DE\[Ficha_Integral_del_Riesgo_u_Oportunidad D.E.       19-08-2020.xlsm]Datos'!#REF!)</xm:f>
            <x14:dxf>
              <fill>
                <patternFill>
                  <bgColor rgb="FFFFC000"/>
                </patternFill>
              </fill>
            </x14:dxf>
          </x14:cfRule>
          <x14:cfRule type="expression" priority="206" id="{D66187B3-91E8-4DA9-85E1-C5C5E0F32DDA}">
            <xm:f>OR(AC20='\Users\Carlos\Documents\MYM\DE\[Ficha_Integral_del_Riesgo_u_Oportunidad D.E.       19-08-2020.xlsm]Datos'!#REF!,AC20='\Users\Carlos\Documents\MYM\DE\[Ficha_Integral_del_Riesgo_u_Oportunidad D.E.       19-08-2020.xlsm]Datos'!#REF!)</xm:f>
            <x14:dxf>
              <fill>
                <patternFill>
                  <bgColor rgb="FFFF0000"/>
                </patternFill>
              </fill>
            </x14:dxf>
          </x14:cfRule>
          <xm:sqref>AC20</xm:sqref>
        </x14:conditionalFormatting>
        <x14:conditionalFormatting xmlns:xm="http://schemas.microsoft.com/office/excel/2006/main">
          <x14:cfRule type="expression" priority="185" id="{F111F4AB-476D-4BCF-9360-EAA244306822}">
            <xm:f>OR(M33='\Users\Carlos\Documents\GPE\[GPE - FICHA DE RIESGOS 2020.xlsm]Datos'!#REF!,M33='\Users\Carlos\Documents\GPE\[GPE - FICHA DE RIESGOS 2020.xlsm]Datos'!#REF!)</xm:f>
            <x14:dxf>
              <fill>
                <patternFill>
                  <bgColor rgb="FF92D050"/>
                </patternFill>
              </fill>
            </x14:dxf>
          </x14:cfRule>
          <x14:cfRule type="expression" priority="186" id="{4FD4B624-FBC4-4BE6-8311-BFFB67C5F287}">
            <xm:f>OR(M33='\Users\Carlos\Documents\GPE\[GPE - FICHA DE RIESGOS 2020.xlsm]Datos'!#REF!,M33='\Users\Carlos\Documents\GPE\[GPE - FICHA DE RIESGOS 2020.xlsm]Datos'!#REF!)</xm:f>
            <x14:dxf>
              <fill>
                <patternFill>
                  <bgColor rgb="FFFFFF00"/>
                </patternFill>
              </fill>
            </x14:dxf>
          </x14:cfRule>
          <x14:cfRule type="expression" priority="187" id="{A6DAF648-C19C-44A6-A553-E1F6DA823548}">
            <xm:f>OR(M33='\Users\Carlos\Documents\GPE\[GPE - FICHA DE RIESGOS 2020.xlsm]Datos'!#REF!,M33='\Users\Carlos\Documents\GPE\[GPE - FICHA DE RIESGOS 2020.xlsm]Datos'!#REF!)</xm:f>
            <x14:dxf>
              <fill>
                <patternFill>
                  <bgColor rgb="FFFFC000"/>
                </patternFill>
              </fill>
            </x14:dxf>
          </x14:cfRule>
          <x14:cfRule type="expression" priority="188" id="{4CFC4F73-9D37-455A-A910-BFDE51D8053B}">
            <xm:f>OR(M33='\Users\Carlos\Documents\GPE\[GPE - FICHA DE RIESGOS 2020.xlsm]Datos'!#REF!,M33='\Users\Carlos\Documents\GPE\[GPE - FICHA DE RIESGOS 2020.xlsm]Datos'!#REF!)</xm:f>
            <x14:dxf>
              <fill>
                <patternFill>
                  <bgColor rgb="FFFF0000"/>
                </patternFill>
              </fill>
            </x14:dxf>
          </x14:cfRule>
          <xm:sqref>M33 M36</xm:sqref>
        </x14:conditionalFormatting>
        <x14:conditionalFormatting xmlns:xm="http://schemas.microsoft.com/office/excel/2006/main">
          <x14:cfRule type="cellIs" priority="182" operator="equal" id="{C798858E-D13B-45DC-8EA7-A02D914954AF}">
            <xm:f>'\Users\Carlos\Documents\GPE\[GPE - FICHA DE RIESGOS 2020.xlsm]Datos'!#REF!</xm:f>
            <x14:dxf>
              <fill>
                <patternFill>
                  <bgColor rgb="FF92D050"/>
                </patternFill>
              </fill>
            </x14:dxf>
          </x14:cfRule>
          <x14:cfRule type="cellIs" priority="183" operator="equal" id="{5CE2359A-6D2B-4958-AC1E-DFA5F88747DD}">
            <xm:f>'\Users\Carlos\Documents\GPE\[GPE - FICHA DE RIESGOS 2020.xlsm]Datos'!#REF!</xm:f>
            <x14:dxf>
              <fill>
                <patternFill>
                  <bgColor rgb="FFFFFF00"/>
                </patternFill>
              </fill>
            </x14:dxf>
          </x14:cfRule>
          <x14:cfRule type="cellIs" priority="184" operator="equal" id="{3B5A5C22-2A45-4D3B-849C-EA8214EA4458}">
            <xm:f>'\Users\Carlos\Documents\GPE\[GPE - FICHA DE RIESGOS 2020.xlsm]Datos'!#REF!</xm:f>
            <x14:dxf>
              <fill>
                <patternFill>
                  <bgColor rgb="FFFF0000"/>
                </patternFill>
              </fill>
            </x14:dxf>
          </x14:cfRule>
          <xm:sqref>S33 S36</xm:sqref>
        </x14:conditionalFormatting>
        <x14:conditionalFormatting xmlns:xm="http://schemas.microsoft.com/office/excel/2006/main">
          <x14:cfRule type="cellIs" priority="179" operator="equal" id="{4A40134E-48F0-49BA-BD51-90D682BD5B46}">
            <xm:f>'\Users\Carlos\Documents\GPE\[GPE - FICHA DE RIESGOS 2020.xlsm]Datos'!#REF!</xm:f>
            <x14:dxf>
              <fill>
                <patternFill>
                  <bgColor rgb="FF92D050"/>
                </patternFill>
              </fill>
            </x14:dxf>
          </x14:cfRule>
          <x14:cfRule type="cellIs" priority="180" operator="equal" id="{1F9A3E58-6810-42CF-9F6F-847165B895B7}">
            <xm:f>'\Users\Carlos\Documents\GPE\[GPE - FICHA DE RIESGOS 2020.xlsm]Datos'!#REF!</xm:f>
            <x14:dxf>
              <fill>
                <patternFill>
                  <bgColor rgb="FFFFFF00"/>
                </patternFill>
              </fill>
            </x14:dxf>
          </x14:cfRule>
          <x14:cfRule type="cellIs" priority="181" operator="equal" id="{9ED1B988-7CF5-4C37-A049-387D90751CF5}">
            <xm:f>'\Users\Carlos\Documents\GPE\[GPE - FICHA DE RIESGOS 2020.xlsm]Datos'!#REF!</xm:f>
            <x14:dxf>
              <fill>
                <patternFill>
                  <bgColor rgb="FFFF0000"/>
                </patternFill>
              </fill>
            </x14:dxf>
          </x14:cfRule>
          <xm:sqref>Y33 Y36</xm:sqref>
        </x14:conditionalFormatting>
        <x14:conditionalFormatting xmlns:xm="http://schemas.microsoft.com/office/excel/2006/main">
          <x14:cfRule type="expression" priority="171" id="{BCBEBB17-92C2-4EE1-8C27-91D369B5015E}">
            <xm:f>OR(M40='\Users\Carlos\Documents\GPE\[GPE - FICHA DE RIESGOS 2020.xlsm]Datos'!#REF!,M40='\Users\Carlos\Documents\GPE\[GPE - FICHA DE RIESGOS 2020.xlsm]Datos'!#REF!)</xm:f>
            <x14:dxf>
              <fill>
                <patternFill>
                  <bgColor rgb="FF92D050"/>
                </patternFill>
              </fill>
            </x14:dxf>
          </x14:cfRule>
          <x14:cfRule type="expression" priority="172" id="{11C7FD15-0208-4D00-8EE2-CDE06A814D83}">
            <xm:f>OR(M40='\Users\Carlos\Documents\GPE\[GPE - FICHA DE RIESGOS 2020.xlsm]Datos'!#REF!,M40='\Users\Carlos\Documents\GPE\[GPE - FICHA DE RIESGOS 2020.xlsm]Datos'!#REF!)</xm:f>
            <x14:dxf>
              <fill>
                <patternFill>
                  <bgColor rgb="FFFFFF00"/>
                </patternFill>
              </fill>
            </x14:dxf>
          </x14:cfRule>
          <x14:cfRule type="expression" priority="173" id="{90065236-B10B-4C24-AB6D-6A7093910FBB}">
            <xm:f>OR(M40='\Users\Carlos\Documents\GPE\[GPE - FICHA DE RIESGOS 2020.xlsm]Datos'!#REF!,M40='\Users\Carlos\Documents\GPE\[GPE - FICHA DE RIESGOS 2020.xlsm]Datos'!#REF!)</xm:f>
            <x14:dxf>
              <fill>
                <patternFill>
                  <bgColor rgb="FFFFC000"/>
                </patternFill>
              </fill>
            </x14:dxf>
          </x14:cfRule>
          <x14:cfRule type="expression" priority="174" id="{6ED821A0-1436-4BA5-94CD-0C81AF537A46}">
            <xm:f>OR(M40='\Users\Carlos\Documents\GPE\[GPE - FICHA DE RIESGOS 2020.xlsm]Datos'!#REF!,M40='\Users\Carlos\Documents\GPE\[GPE - FICHA DE RIESGOS 2020.xlsm]Datos'!#REF!)</xm:f>
            <x14:dxf>
              <fill>
                <patternFill>
                  <bgColor rgb="FFFF0000"/>
                </patternFill>
              </fill>
            </x14:dxf>
          </x14:cfRule>
          <xm:sqref>M40</xm:sqref>
        </x14:conditionalFormatting>
        <x14:conditionalFormatting xmlns:xm="http://schemas.microsoft.com/office/excel/2006/main">
          <x14:cfRule type="cellIs" priority="168" operator="equal" id="{B1394395-6096-458B-B90E-29A7FC456879}">
            <xm:f>'\Users\Carlos\Documents\GPE\[GPE - FICHA DE RIESGOS 2020.xlsm]Datos'!#REF!</xm:f>
            <x14:dxf>
              <fill>
                <patternFill>
                  <bgColor rgb="FF92D050"/>
                </patternFill>
              </fill>
            </x14:dxf>
          </x14:cfRule>
          <x14:cfRule type="cellIs" priority="169" operator="equal" id="{474B6DC1-9980-47C3-BD11-FDB7B7AF3DD3}">
            <xm:f>'\Users\Carlos\Documents\GPE\[GPE - FICHA DE RIESGOS 2020.xlsm]Datos'!#REF!</xm:f>
            <x14:dxf>
              <fill>
                <patternFill>
                  <bgColor rgb="FFFFFF00"/>
                </patternFill>
              </fill>
            </x14:dxf>
          </x14:cfRule>
          <x14:cfRule type="cellIs" priority="170" operator="equal" id="{2DDE52EB-4A8F-4060-A550-F299C314F57C}">
            <xm:f>'\Users\Carlos\Documents\GPE\[GPE - FICHA DE RIESGOS 2020.xlsm]Datos'!#REF!</xm:f>
            <x14:dxf>
              <fill>
                <patternFill>
                  <bgColor rgb="FFFF0000"/>
                </patternFill>
              </fill>
            </x14:dxf>
          </x14:cfRule>
          <xm:sqref>S40</xm:sqref>
        </x14:conditionalFormatting>
        <x14:conditionalFormatting xmlns:xm="http://schemas.microsoft.com/office/excel/2006/main">
          <x14:cfRule type="cellIs" priority="165" operator="equal" id="{C00DF4B1-03A5-4B75-83A4-E002BAC07E66}">
            <xm:f>'\Users\Carlos\Documents\GPE\[GPE - FICHA DE RIESGOS 2020.xlsm]Datos'!#REF!</xm:f>
            <x14:dxf>
              <fill>
                <patternFill>
                  <bgColor rgb="FF92D050"/>
                </patternFill>
              </fill>
            </x14:dxf>
          </x14:cfRule>
          <x14:cfRule type="cellIs" priority="166" operator="equal" id="{C33EDC43-8C73-47C9-94A3-106562E69F64}">
            <xm:f>'\Users\Carlos\Documents\GPE\[GPE - FICHA DE RIESGOS 2020.xlsm]Datos'!#REF!</xm:f>
            <x14:dxf>
              <fill>
                <patternFill>
                  <bgColor rgb="FFFFFF00"/>
                </patternFill>
              </fill>
            </x14:dxf>
          </x14:cfRule>
          <x14:cfRule type="cellIs" priority="167" operator="equal" id="{C25E8CBF-BB3E-4C11-BE47-A67D21306C42}">
            <xm:f>'\Users\Carlos\Documents\GPE\[GPE - FICHA DE RIESGOS 2020.xlsm]Datos'!#REF!</xm:f>
            <x14:dxf>
              <fill>
                <patternFill>
                  <bgColor rgb="FFFF0000"/>
                </patternFill>
              </fill>
            </x14:dxf>
          </x14:cfRule>
          <xm:sqref>Y40</xm:sqref>
        </x14:conditionalFormatting>
        <x14:conditionalFormatting xmlns:xm="http://schemas.microsoft.com/office/excel/2006/main">
          <x14:cfRule type="expression" priority="157" id="{7C11A15C-348B-4441-84A4-172193B91D00}">
            <xm:f>OR(M44='\Users\Carlos\Documents\GPE\[GPE - FICHA DE RIESGOS 2020.xlsm]Datos'!#REF!,M44='\Users\Carlos\Documents\GPE\[GPE - FICHA DE RIESGOS 2020.xlsm]Datos'!#REF!)</xm:f>
            <x14:dxf>
              <fill>
                <patternFill>
                  <bgColor rgb="FF92D050"/>
                </patternFill>
              </fill>
            </x14:dxf>
          </x14:cfRule>
          <x14:cfRule type="expression" priority="158" id="{6A4DEB0D-341C-4237-9D3E-2DE638725B43}">
            <xm:f>OR(M44='\Users\Carlos\Documents\GPE\[GPE - FICHA DE RIESGOS 2020.xlsm]Datos'!#REF!,M44='\Users\Carlos\Documents\GPE\[GPE - FICHA DE RIESGOS 2020.xlsm]Datos'!#REF!)</xm:f>
            <x14:dxf>
              <fill>
                <patternFill>
                  <bgColor rgb="FFFFFF00"/>
                </patternFill>
              </fill>
            </x14:dxf>
          </x14:cfRule>
          <x14:cfRule type="expression" priority="159" id="{9839F1DB-8434-4833-8D67-F66F05AE2C8B}">
            <xm:f>OR(M44='\Users\Carlos\Documents\GPE\[GPE - FICHA DE RIESGOS 2020.xlsm]Datos'!#REF!,M44='\Users\Carlos\Documents\GPE\[GPE - FICHA DE RIESGOS 2020.xlsm]Datos'!#REF!)</xm:f>
            <x14:dxf>
              <fill>
                <patternFill>
                  <bgColor rgb="FFFFC000"/>
                </patternFill>
              </fill>
            </x14:dxf>
          </x14:cfRule>
          <x14:cfRule type="expression" priority="160" id="{1C0E19B5-0A3C-4380-A8D8-918CE81C8F72}">
            <xm:f>OR(M44='\Users\Carlos\Documents\GPE\[GPE - FICHA DE RIESGOS 2020.xlsm]Datos'!#REF!,M44='\Users\Carlos\Documents\GPE\[GPE - FICHA DE RIESGOS 2020.xlsm]Datos'!#REF!)</xm:f>
            <x14:dxf>
              <fill>
                <patternFill>
                  <bgColor rgb="FFFF0000"/>
                </patternFill>
              </fill>
            </x14:dxf>
          </x14:cfRule>
          <xm:sqref>M44</xm:sqref>
        </x14:conditionalFormatting>
        <x14:conditionalFormatting xmlns:xm="http://schemas.microsoft.com/office/excel/2006/main">
          <x14:cfRule type="cellIs" priority="154" operator="equal" id="{782284DB-ED45-410D-BE1C-12482BF8D8AC}">
            <xm:f>'\Users\Carlos\Documents\GPE\[GPE - FICHA DE RIESGOS 2020.xlsm]Datos'!#REF!</xm:f>
            <x14:dxf>
              <fill>
                <patternFill>
                  <bgColor rgb="FF92D050"/>
                </patternFill>
              </fill>
            </x14:dxf>
          </x14:cfRule>
          <x14:cfRule type="cellIs" priority="155" operator="equal" id="{3C007F3D-CC40-4981-8D35-42E18E4635D2}">
            <xm:f>'\Users\Carlos\Documents\GPE\[GPE - FICHA DE RIESGOS 2020.xlsm]Datos'!#REF!</xm:f>
            <x14:dxf>
              <fill>
                <patternFill>
                  <bgColor rgb="FFFFFF00"/>
                </patternFill>
              </fill>
            </x14:dxf>
          </x14:cfRule>
          <x14:cfRule type="cellIs" priority="156" operator="equal" id="{B37DB9BF-1256-4BC5-B191-F5FA8516346F}">
            <xm:f>'\Users\Carlos\Documents\GPE\[GPE - FICHA DE RIESGOS 2020.xlsm]Datos'!#REF!</xm:f>
            <x14:dxf>
              <fill>
                <patternFill>
                  <bgColor rgb="FFFF0000"/>
                </patternFill>
              </fill>
            </x14:dxf>
          </x14:cfRule>
          <xm:sqref>S44</xm:sqref>
        </x14:conditionalFormatting>
        <x14:conditionalFormatting xmlns:xm="http://schemas.microsoft.com/office/excel/2006/main">
          <x14:cfRule type="cellIs" priority="151" operator="equal" id="{D35393C4-ACAD-441A-A321-E72558D981DC}">
            <xm:f>'\Users\Carlos\Documents\GPE\[GPE - FICHA DE RIESGOS 2020.xlsm]Datos'!#REF!</xm:f>
            <x14:dxf>
              <fill>
                <patternFill>
                  <bgColor rgb="FF92D050"/>
                </patternFill>
              </fill>
            </x14:dxf>
          </x14:cfRule>
          <x14:cfRule type="cellIs" priority="152" operator="equal" id="{ADC11AE9-E164-4574-9CC2-FCBE0F1D705A}">
            <xm:f>'\Users\Carlos\Documents\GPE\[GPE - FICHA DE RIESGOS 2020.xlsm]Datos'!#REF!</xm:f>
            <x14:dxf>
              <fill>
                <patternFill>
                  <bgColor rgb="FFFFFF00"/>
                </patternFill>
              </fill>
            </x14:dxf>
          </x14:cfRule>
          <x14:cfRule type="cellIs" priority="153" operator="equal" id="{1BBC22A2-5A41-4B78-BC6C-81822BBECCB2}">
            <xm:f>'\Users\Carlos\Documents\GPE\[GPE - FICHA DE RIESGOS 2020.xlsm]Datos'!#REF!</xm:f>
            <x14:dxf>
              <fill>
                <patternFill>
                  <bgColor rgb="FFFF0000"/>
                </patternFill>
              </fill>
            </x14:dxf>
          </x14:cfRule>
          <xm:sqref>Y44</xm:sqref>
        </x14:conditionalFormatting>
        <x14:conditionalFormatting xmlns:xm="http://schemas.microsoft.com/office/excel/2006/main">
          <x14:cfRule type="expression" priority="143" id="{D580A029-1310-4EFE-A35A-3A0B4707D5D3}">
            <xm:f>OR(M61='\Users\Carlos\Documents\GPE\[GPE - FICHA DE RIESGOS 2020.xlsm]Datos'!#REF!,M61='\Users\Carlos\Documents\GPE\[GPE - FICHA DE RIESGOS 2020.xlsm]Datos'!#REF!)</xm:f>
            <x14:dxf>
              <fill>
                <patternFill>
                  <bgColor rgb="FF92D050"/>
                </patternFill>
              </fill>
            </x14:dxf>
          </x14:cfRule>
          <x14:cfRule type="expression" priority="144" id="{5344E262-7CAE-4FC1-B20C-8C5A9E0F5F37}">
            <xm:f>OR(M61='\Users\Carlos\Documents\GPE\[GPE - FICHA DE RIESGOS 2020.xlsm]Datos'!#REF!,M61='\Users\Carlos\Documents\GPE\[GPE - FICHA DE RIESGOS 2020.xlsm]Datos'!#REF!)</xm:f>
            <x14:dxf>
              <fill>
                <patternFill>
                  <bgColor rgb="FFFFFF00"/>
                </patternFill>
              </fill>
            </x14:dxf>
          </x14:cfRule>
          <x14:cfRule type="expression" priority="145" id="{C605ECA0-62F1-4E0B-9F47-442522D9B81B}">
            <xm:f>OR(M61='\Users\Carlos\Documents\GPE\[GPE - FICHA DE RIESGOS 2020.xlsm]Datos'!#REF!,M61='\Users\Carlos\Documents\GPE\[GPE - FICHA DE RIESGOS 2020.xlsm]Datos'!#REF!)</xm:f>
            <x14:dxf>
              <fill>
                <patternFill>
                  <bgColor rgb="FFFFC000"/>
                </patternFill>
              </fill>
            </x14:dxf>
          </x14:cfRule>
          <x14:cfRule type="expression" priority="146" id="{5300247C-45EA-40A8-BFED-32C3EE78C1FF}">
            <xm:f>OR(M61='\Users\Carlos\Documents\GPE\[GPE - FICHA DE RIESGOS 2020.xlsm]Datos'!#REF!,M61='\Users\Carlos\Documents\GPE\[GPE - FICHA DE RIESGOS 2020.xlsm]Datos'!#REF!)</xm:f>
            <x14:dxf>
              <fill>
                <patternFill>
                  <bgColor rgb="FFFF0000"/>
                </patternFill>
              </fill>
            </x14:dxf>
          </x14:cfRule>
          <xm:sqref>M61</xm:sqref>
        </x14:conditionalFormatting>
        <x14:conditionalFormatting xmlns:xm="http://schemas.microsoft.com/office/excel/2006/main">
          <x14:cfRule type="expression" priority="139" id="{E22036F4-82F7-4B27-974A-039FAB5A2D0E}">
            <xm:f>OR(AC61='\Users\Carlos\Documents\GTH\[GTH - FICHA RIESGOS 2020.xlsm]Datos'!#REF!,AC61='\Users\Carlos\Documents\GTH\[GTH - FICHA RIESGOS 2020.xlsm]Datos'!#REF!)</xm:f>
            <x14:dxf>
              <fill>
                <patternFill>
                  <bgColor rgb="FF92D050"/>
                </patternFill>
              </fill>
            </x14:dxf>
          </x14:cfRule>
          <x14:cfRule type="expression" priority="140" id="{EB8FE838-4095-422C-B3EC-4EE3B1233E41}">
            <xm:f>OR(AC61='\Users\Carlos\Documents\GTH\[GTH - FICHA RIESGOS 2020.xlsm]Datos'!#REF!,AC61='\Users\Carlos\Documents\GTH\[GTH - FICHA RIESGOS 2020.xlsm]Datos'!#REF!)</xm:f>
            <x14:dxf>
              <fill>
                <patternFill>
                  <bgColor rgb="FFFFFF00"/>
                </patternFill>
              </fill>
            </x14:dxf>
          </x14:cfRule>
          <x14:cfRule type="expression" priority="141" id="{6867A975-BE51-47DF-BCB6-3E44FAF678AA}">
            <xm:f>OR(AC61='\Users\Carlos\Documents\GTH\[GTH - FICHA RIESGOS 2020.xlsm]Datos'!#REF!,AC61='\Users\Carlos\Documents\GTH\[GTH - FICHA RIESGOS 2020.xlsm]Datos'!#REF!)</xm:f>
            <x14:dxf>
              <fill>
                <patternFill>
                  <bgColor rgb="FFFFC000"/>
                </patternFill>
              </fill>
            </x14:dxf>
          </x14:cfRule>
          <x14:cfRule type="expression" priority="142" id="{66D17E0A-932E-4A5F-88AE-EED63C9DD8A7}">
            <xm:f>OR(AC61='\Users\Carlos\Documents\GTH\[GTH - FICHA RIESGOS 2020.xlsm]Datos'!#REF!,AC61='\Users\Carlos\Documents\GTH\[GTH - FICHA RIESGOS 2020.xlsm]Datos'!#REF!)</xm:f>
            <x14:dxf>
              <fill>
                <patternFill>
                  <bgColor rgb="FFFF0000"/>
                </patternFill>
              </fill>
            </x14:dxf>
          </x14:cfRule>
          <xm:sqref>AC61</xm:sqref>
        </x14:conditionalFormatting>
        <x14:conditionalFormatting xmlns:xm="http://schemas.microsoft.com/office/excel/2006/main">
          <x14:cfRule type="expression" priority="135" id="{FD09B6D4-7FAB-4756-9F4F-7BB333FFC873}">
            <xm:f>OR(AC63='\Users\Carlos\Documents\GTH\[GTH - FICHA RIESGOS 2020.xlsm]Datos'!#REF!,AC63='\Users\Carlos\Documents\GTH\[GTH - FICHA RIESGOS 2020.xlsm]Datos'!#REF!)</xm:f>
            <x14:dxf>
              <fill>
                <patternFill>
                  <bgColor rgb="FF92D050"/>
                </patternFill>
              </fill>
            </x14:dxf>
          </x14:cfRule>
          <x14:cfRule type="expression" priority="136" id="{CF1307AA-8A73-466F-9DD9-540D069C0006}">
            <xm:f>OR(AC63='\Users\Carlos\Documents\GTH\[GTH - FICHA RIESGOS 2020.xlsm]Datos'!#REF!,AC63='\Users\Carlos\Documents\GTH\[GTH - FICHA RIESGOS 2020.xlsm]Datos'!#REF!)</xm:f>
            <x14:dxf>
              <fill>
                <patternFill>
                  <bgColor rgb="FFFFFF00"/>
                </patternFill>
              </fill>
            </x14:dxf>
          </x14:cfRule>
          <x14:cfRule type="expression" priority="137" id="{1DBE4EFE-9136-4F21-938C-BDAF880EFC54}">
            <xm:f>OR(AC63='\Users\Carlos\Documents\GTH\[GTH - FICHA RIESGOS 2020.xlsm]Datos'!#REF!,AC63='\Users\Carlos\Documents\GTH\[GTH - FICHA RIESGOS 2020.xlsm]Datos'!#REF!)</xm:f>
            <x14:dxf>
              <fill>
                <patternFill>
                  <bgColor rgb="FFFFC000"/>
                </patternFill>
              </fill>
            </x14:dxf>
          </x14:cfRule>
          <x14:cfRule type="expression" priority="138" id="{26BE9915-57BB-44F3-A2C6-15213A27E7E1}">
            <xm:f>OR(AC63='\Users\Carlos\Documents\GTH\[GTH - FICHA RIESGOS 2020.xlsm]Datos'!#REF!,AC63='\Users\Carlos\Documents\GTH\[GTH - FICHA RIESGOS 2020.xlsm]Datos'!#REF!)</xm:f>
            <x14:dxf>
              <fill>
                <patternFill>
                  <bgColor rgb="FFFF0000"/>
                </patternFill>
              </fill>
            </x14:dxf>
          </x14:cfRule>
          <xm:sqref>AC63</xm:sqref>
        </x14:conditionalFormatting>
        <x14:conditionalFormatting xmlns:xm="http://schemas.microsoft.com/office/excel/2006/main">
          <x14:cfRule type="expression" priority="131" id="{B2BB0E11-86EC-4679-91BF-1F14F7D98F0C}">
            <xm:f>OR(AC64='\Users\Carlos\Documents\GTH\[GTH - FICHA RIESGOS 2020.xlsm]Datos'!#REF!,AC64='\Users\Carlos\Documents\GTH\[GTH - FICHA RIESGOS 2020.xlsm]Datos'!#REF!)</xm:f>
            <x14:dxf>
              <fill>
                <patternFill>
                  <bgColor rgb="FF92D050"/>
                </patternFill>
              </fill>
            </x14:dxf>
          </x14:cfRule>
          <x14:cfRule type="expression" priority="132" id="{635E5BEC-B7FF-4491-A76A-39D3953BBE59}">
            <xm:f>OR(AC64='\Users\Carlos\Documents\GTH\[GTH - FICHA RIESGOS 2020.xlsm]Datos'!#REF!,AC64='\Users\Carlos\Documents\GTH\[GTH - FICHA RIESGOS 2020.xlsm]Datos'!#REF!)</xm:f>
            <x14:dxf>
              <fill>
                <patternFill>
                  <bgColor rgb="FFFFFF00"/>
                </patternFill>
              </fill>
            </x14:dxf>
          </x14:cfRule>
          <x14:cfRule type="expression" priority="133" id="{D125A655-369B-4D94-AAFB-7EC8D05103C1}">
            <xm:f>OR(AC64='\Users\Carlos\Documents\GTH\[GTH - FICHA RIESGOS 2020.xlsm]Datos'!#REF!,AC64='\Users\Carlos\Documents\GTH\[GTH - FICHA RIESGOS 2020.xlsm]Datos'!#REF!)</xm:f>
            <x14:dxf>
              <fill>
                <patternFill>
                  <bgColor rgb="FFFFC000"/>
                </patternFill>
              </fill>
            </x14:dxf>
          </x14:cfRule>
          <x14:cfRule type="expression" priority="134" id="{1C50442F-2B30-44D6-A997-015221419071}">
            <xm:f>OR(AC64='\Users\Carlos\Documents\GTH\[GTH - FICHA RIESGOS 2020.xlsm]Datos'!#REF!,AC64='\Users\Carlos\Documents\GTH\[GTH - FICHA RIESGOS 2020.xlsm]Datos'!#REF!)</xm:f>
            <x14:dxf>
              <fill>
                <patternFill>
                  <bgColor rgb="FFFF0000"/>
                </patternFill>
              </fill>
            </x14:dxf>
          </x14:cfRule>
          <xm:sqref>AC64</xm:sqref>
        </x14:conditionalFormatting>
        <x14:conditionalFormatting xmlns:xm="http://schemas.microsoft.com/office/excel/2006/main">
          <x14:cfRule type="expression" priority="127" id="{DD68D6A0-A7D9-4264-8B16-01A57A938DF3}">
            <xm:f>OR(AC66='\Users\Carlos\Documents\MYM\[V.3 MYM DEF. RIESGOS 18-08-2020.xlsx]Datos'!#REF!,AC66='\Users\Carlos\Documents\MYM\[V.3 MYM DEF. RIESGOS 18-08-2020.xlsx]Datos'!#REF!)</xm:f>
            <x14:dxf>
              <fill>
                <patternFill>
                  <bgColor rgb="FF92D050"/>
                </patternFill>
              </fill>
            </x14:dxf>
          </x14:cfRule>
          <x14:cfRule type="expression" priority="128" id="{5C6C7087-CB7D-43AF-84A4-9D29907652EB}">
            <xm:f>OR(AC66='\Users\Carlos\Documents\MYM\[V.3 MYM DEF. RIESGOS 18-08-2020.xlsx]Datos'!#REF!,AC66='\Users\Carlos\Documents\MYM\[V.3 MYM DEF. RIESGOS 18-08-2020.xlsx]Datos'!#REF!)</xm:f>
            <x14:dxf>
              <fill>
                <patternFill>
                  <bgColor rgb="FFFFFF00"/>
                </patternFill>
              </fill>
            </x14:dxf>
          </x14:cfRule>
          <x14:cfRule type="expression" priority="129" id="{8DF796F0-DFEA-4ADF-8A38-C1E52287906E}">
            <xm:f>OR(AC66='\Users\Carlos\Documents\MYM\[V.3 MYM DEF. RIESGOS 18-08-2020.xlsx]Datos'!#REF!,AC66='\Users\Carlos\Documents\MYM\[V.3 MYM DEF. RIESGOS 18-08-2020.xlsx]Datos'!#REF!)</xm:f>
            <x14:dxf>
              <fill>
                <patternFill>
                  <bgColor rgb="FFFFC000"/>
                </patternFill>
              </fill>
            </x14:dxf>
          </x14:cfRule>
          <x14:cfRule type="expression" priority="130" id="{D9CCB683-7930-47AD-B323-EF643D3FDEC2}">
            <xm:f>OR(AC66='\Users\Carlos\Documents\MYM\[V.3 MYM DEF. RIESGOS 18-08-2020.xlsx]Datos'!#REF!,AC66='\Users\Carlos\Documents\MYM\[V.3 MYM DEF. RIESGOS 18-08-2020.xlsx]Datos'!#REF!)</xm:f>
            <x14:dxf>
              <fill>
                <patternFill>
                  <bgColor rgb="FFFF0000"/>
                </patternFill>
              </fill>
            </x14:dxf>
          </x14:cfRule>
          <xm:sqref>AC66</xm:sqref>
        </x14:conditionalFormatting>
        <x14:conditionalFormatting xmlns:xm="http://schemas.microsoft.com/office/excel/2006/main">
          <x14:cfRule type="expression" priority="123" id="{850EAAC8-FED3-476C-B326-0B3C50A02185}">
            <xm:f>OR(AC53='\Users\Carlos\Documents\MYM\[V.3 MYM DEF. RIESGOS 18-08-2020.xlsx]Datos'!#REF!,AC53='\Users\Carlos\Documents\MYM\[V.3 MYM DEF. RIESGOS 18-08-2020.xlsx]Datos'!#REF!)</xm:f>
            <x14:dxf>
              <fill>
                <patternFill>
                  <bgColor rgb="FF92D050"/>
                </patternFill>
              </fill>
            </x14:dxf>
          </x14:cfRule>
          <x14:cfRule type="expression" priority="124" id="{DBE5CA88-CB2A-4EC6-9CA2-652CB853FF51}">
            <xm:f>OR(AC53='\Users\Carlos\Documents\MYM\[V.3 MYM DEF. RIESGOS 18-08-2020.xlsx]Datos'!#REF!,AC53='\Users\Carlos\Documents\MYM\[V.3 MYM DEF. RIESGOS 18-08-2020.xlsx]Datos'!#REF!)</xm:f>
            <x14:dxf>
              <fill>
                <patternFill>
                  <bgColor rgb="FFFFFF00"/>
                </patternFill>
              </fill>
            </x14:dxf>
          </x14:cfRule>
          <x14:cfRule type="expression" priority="125" id="{599A5F00-CAEF-4934-92AC-A526A2D140BA}">
            <xm:f>OR(AC53='\Users\Carlos\Documents\MYM\[V.3 MYM DEF. RIESGOS 18-08-2020.xlsx]Datos'!#REF!,AC53='\Users\Carlos\Documents\MYM\[V.3 MYM DEF. RIESGOS 18-08-2020.xlsx]Datos'!#REF!)</xm:f>
            <x14:dxf>
              <fill>
                <patternFill>
                  <bgColor rgb="FFFFC000"/>
                </patternFill>
              </fill>
            </x14:dxf>
          </x14:cfRule>
          <x14:cfRule type="expression" priority="126" id="{566B44FC-1BEA-41B6-8BB0-BCE932494BD2}">
            <xm:f>OR(AC53='\Users\Carlos\Documents\MYM\[V.3 MYM DEF. RIESGOS 18-08-2020.xlsx]Datos'!#REF!,AC53='\Users\Carlos\Documents\MYM\[V.3 MYM DEF. RIESGOS 18-08-2020.xlsx]Datos'!#REF!)</xm:f>
            <x14:dxf>
              <fill>
                <patternFill>
                  <bgColor rgb="FFFF0000"/>
                </patternFill>
              </fill>
            </x14:dxf>
          </x14:cfRule>
          <xm:sqref>AC53</xm:sqref>
        </x14:conditionalFormatting>
        <x14:conditionalFormatting xmlns:xm="http://schemas.microsoft.com/office/excel/2006/main">
          <x14:cfRule type="expression" priority="119" id="{08FD86A3-8577-423C-9930-B16BAE52E87A}">
            <xm:f>OR(AC40='\Users\Carlos\Documents\MYM\[V.3 MYM DEF. RIESGOS 18-08-2020.xlsx]Datos'!#REF!,AC40='\Users\Carlos\Documents\MYM\[V.3 MYM DEF. RIESGOS 18-08-2020.xlsx]Datos'!#REF!)</xm:f>
            <x14:dxf>
              <fill>
                <patternFill>
                  <bgColor rgb="FF92D050"/>
                </patternFill>
              </fill>
            </x14:dxf>
          </x14:cfRule>
          <x14:cfRule type="expression" priority="120" id="{0021879D-5738-4E9D-A9D0-AC4B3EEC24D9}">
            <xm:f>OR(AC40='\Users\Carlos\Documents\MYM\[V.3 MYM DEF. RIESGOS 18-08-2020.xlsx]Datos'!#REF!,AC40='\Users\Carlos\Documents\MYM\[V.3 MYM DEF. RIESGOS 18-08-2020.xlsx]Datos'!#REF!)</xm:f>
            <x14:dxf>
              <fill>
                <patternFill>
                  <bgColor rgb="FFFFFF00"/>
                </patternFill>
              </fill>
            </x14:dxf>
          </x14:cfRule>
          <x14:cfRule type="expression" priority="121" id="{30C55447-2471-40EC-A6AD-4AC49CD4D8DF}">
            <xm:f>OR(AC40='\Users\Carlos\Documents\MYM\[V.3 MYM DEF. RIESGOS 18-08-2020.xlsx]Datos'!#REF!,AC40='\Users\Carlos\Documents\MYM\[V.3 MYM DEF. RIESGOS 18-08-2020.xlsx]Datos'!#REF!)</xm:f>
            <x14:dxf>
              <fill>
                <patternFill>
                  <bgColor rgb="FFFFC000"/>
                </patternFill>
              </fill>
            </x14:dxf>
          </x14:cfRule>
          <x14:cfRule type="expression" priority="122" id="{E3808811-F4FC-4E26-AB8C-ADF6510FBA7E}">
            <xm:f>OR(AC40='\Users\Carlos\Documents\MYM\[V.3 MYM DEF. RIESGOS 18-08-2020.xlsx]Datos'!#REF!,AC40='\Users\Carlos\Documents\MYM\[V.3 MYM DEF. RIESGOS 18-08-2020.xlsx]Datos'!#REF!)</xm:f>
            <x14:dxf>
              <fill>
                <patternFill>
                  <bgColor rgb="FFFF0000"/>
                </patternFill>
              </fill>
            </x14:dxf>
          </x14:cfRule>
          <xm:sqref>AC40</xm:sqref>
        </x14:conditionalFormatting>
        <x14:conditionalFormatting xmlns:xm="http://schemas.microsoft.com/office/excel/2006/main">
          <x14:cfRule type="expression" priority="115" id="{120ABC1C-373C-4A45-8A4B-39A1FCCFFF88}">
            <xm:f>OR(AC36='\Users\Carlos\Documents\MYM\[V.3 MYM DEF. RIESGOS 18-08-2020.xlsx]Datos'!#REF!,AC36='\Users\Carlos\Documents\MYM\[V.3 MYM DEF. RIESGOS 18-08-2020.xlsx]Datos'!#REF!)</xm:f>
            <x14:dxf>
              <fill>
                <patternFill>
                  <bgColor rgb="FF92D050"/>
                </patternFill>
              </fill>
            </x14:dxf>
          </x14:cfRule>
          <x14:cfRule type="expression" priority="116" id="{A9313FBA-BE7D-4674-8306-2AD45D71B04E}">
            <xm:f>OR(AC36='\Users\Carlos\Documents\MYM\[V.3 MYM DEF. RIESGOS 18-08-2020.xlsx]Datos'!#REF!,AC36='\Users\Carlos\Documents\MYM\[V.3 MYM DEF. RIESGOS 18-08-2020.xlsx]Datos'!#REF!)</xm:f>
            <x14:dxf>
              <fill>
                <patternFill>
                  <bgColor rgb="FFFFFF00"/>
                </patternFill>
              </fill>
            </x14:dxf>
          </x14:cfRule>
          <x14:cfRule type="expression" priority="117" id="{5687F80F-DCAE-4242-8716-C994390D50E5}">
            <xm:f>OR(AC36='\Users\Carlos\Documents\MYM\[V.3 MYM DEF. RIESGOS 18-08-2020.xlsx]Datos'!#REF!,AC36='\Users\Carlos\Documents\MYM\[V.3 MYM DEF. RIESGOS 18-08-2020.xlsx]Datos'!#REF!)</xm:f>
            <x14:dxf>
              <fill>
                <patternFill>
                  <bgColor rgb="FFFFC000"/>
                </patternFill>
              </fill>
            </x14:dxf>
          </x14:cfRule>
          <x14:cfRule type="expression" priority="118" id="{33334C32-5DBE-4913-852E-8CA5CB007FDC}">
            <xm:f>OR(AC36='\Users\Carlos\Documents\MYM\[V.3 MYM DEF. RIESGOS 18-08-2020.xlsx]Datos'!#REF!,AC36='\Users\Carlos\Documents\MYM\[V.3 MYM DEF. RIESGOS 18-08-2020.xlsx]Datos'!#REF!)</xm:f>
            <x14:dxf>
              <fill>
                <patternFill>
                  <bgColor rgb="FFFF0000"/>
                </patternFill>
              </fill>
            </x14:dxf>
          </x14:cfRule>
          <xm:sqref>AC36</xm:sqref>
        </x14:conditionalFormatting>
        <x14:conditionalFormatting xmlns:xm="http://schemas.microsoft.com/office/excel/2006/main">
          <x14:cfRule type="expression" priority="111" id="{FF8E5D66-2E84-4015-A037-99C96741E220}">
            <xm:f>OR(AC33='\Users\Carlos\Documents\MYM\[V.3 MYM DEF. RIESGOS 18-08-2020.xlsx]Datos'!#REF!,AC33='\Users\Carlos\Documents\MYM\[V.3 MYM DEF. RIESGOS 18-08-2020.xlsx]Datos'!#REF!)</xm:f>
            <x14:dxf>
              <fill>
                <patternFill>
                  <bgColor rgb="FF92D050"/>
                </patternFill>
              </fill>
            </x14:dxf>
          </x14:cfRule>
          <x14:cfRule type="expression" priority="112" id="{2A9732C4-BE79-4D4B-9F69-3F3D3C6EB1A1}">
            <xm:f>OR(AC33='\Users\Carlos\Documents\MYM\[V.3 MYM DEF. RIESGOS 18-08-2020.xlsx]Datos'!#REF!,AC33='\Users\Carlos\Documents\MYM\[V.3 MYM DEF. RIESGOS 18-08-2020.xlsx]Datos'!#REF!)</xm:f>
            <x14:dxf>
              <fill>
                <patternFill>
                  <bgColor rgb="FFFFFF00"/>
                </patternFill>
              </fill>
            </x14:dxf>
          </x14:cfRule>
          <x14:cfRule type="expression" priority="113" id="{9114557C-6E35-4385-A8B7-25F06DE79AA6}">
            <xm:f>OR(AC33='\Users\Carlos\Documents\MYM\[V.3 MYM DEF. RIESGOS 18-08-2020.xlsx]Datos'!#REF!,AC33='\Users\Carlos\Documents\MYM\[V.3 MYM DEF. RIESGOS 18-08-2020.xlsx]Datos'!#REF!)</xm:f>
            <x14:dxf>
              <fill>
                <patternFill>
                  <bgColor rgb="FFFFC000"/>
                </patternFill>
              </fill>
            </x14:dxf>
          </x14:cfRule>
          <x14:cfRule type="expression" priority="114" id="{30869E7A-CAFC-4B3A-B202-395466DC1DC3}">
            <xm:f>OR(AC33='\Users\Carlos\Documents\MYM\[V.3 MYM DEF. RIESGOS 18-08-2020.xlsx]Datos'!#REF!,AC33='\Users\Carlos\Documents\MYM\[V.3 MYM DEF. RIESGOS 18-08-2020.xlsx]Datos'!#REF!)</xm:f>
            <x14:dxf>
              <fill>
                <patternFill>
                  <bgColor rgb="FFFF0000"/>
                </patternFill>
              </fill>
            </x14:dxf>
          </x14:cfRule>
          <xm:sqref>AC33</xm:sqref>
        </x14:conditionalFormatting>
        <x14:conditionalFormatting xmlns:xm="http://schemas.microsoft.com/office/excel/2006/main">
          <x14:cfRule type="expression" priority="107" id="{E3DC18E6-6BBB-4000-B63D-691F248CFD38}">
            <xm:f>OR(AC44='\Users\Carlos\Documents\GPE\[GPE - FICHA DE RIESGOS 2020.xlsm]Datos'!#REF!,AC44='\Users\Carlos\Documents\GPE\[GPE - FICHA DE RIESGOS 2020.xlsm]Datos'!#REF!)</xm:f>
            <x14:dxf>
              <fill>
                <patternFill>
                  <bgColor rgb="FF92D050"/>
                </patternFill>
              </fill>
            </x14:dxf>
          </x14:cfRule>
          <x14:cfRule type="expression" priority="108" id="{D3929637-3FAA-4DD5-9B4D-BBCF97945499}">
            <xm:f>OR(AC44='\Users\Carlos\Documents\GPE\[GPE - FICHA DE RIESGOS 2020.xlsm]Datos'!#REF!,AC44='\Users\Carlos\Documents\GPE\[GPE - FICHA DE RIESGOS 2020.xlsm]Datos'!#REF!)</xm:f>
            <x14:dxf>
              <fill>
                <patternFill>
                  <bgColor rgb="FFFFFF00"/>
                </patternFill>
              </fill>
            </x14:dxf>
          </x14:cfRule>
          <x14:cfRule type="expression" priority="109" id="{2F45AB72-D7A3-438E-8408-5E063E6FC3EF}">
            <xm:f>OR(AC44='\Users\Carlos\Documents\GPE\[GPE - FICHA DE RIESGOS 2020.xlsm]Datos'!#REF!,AC44='\Users\Carlos\Documents\GPE\[GPE - FICHA DE RIESGOS 2020.xlsm]Datos'!#REF!)</xm:f>
            <x14:dxf>
              <fill>
                <patternFill>
                  <bgColor rgb="FFFFC000"/>
                </patternFill>
              </fill>
            </x14:dxf>
          </x14:cfRule>
          <x14:cfRule type="expression" priority="110" id="{70001635-21C5-4F6D-8DF0-F583480AB2DA}">
            <xm:f>OR(AC44='\Users\Carlos\Documents\GPE\[GPE - FICHA DE RIESGOS 2020.xlsm]Datos'!#REF!,AC44='\Users\Carlos\Documents\GPE\[GPE - FICHA DE RIESGOS 2020.xlsm]Datos'!#REF!)</xm:f>
            <x14:dxf>
              <fill>
                <patternFill>
                  <bgColor rgb="FFFF0000"/>
                </patternFill>
              </fill>
            </x14:dxf>
          </x14:cfRule>
          <xm:sqref>AC44</xm:sqref>
        </x14:conditionalFormatting>
        <x14:conditionalFormatting xmlns:xm="http://schemas.microsoft.com/office/excel/2006/main">
          <x14:cfRule type="expression" priority="103" id="{1FD02D31-F2C0-426C-BCE9-6940B339EAD2}">
            <xm:f>OR(M96='\Users\johat\Downloads\[Ficha_Integral_del_Riesgo_u_Oportunidad por procesos TI Obs. CarlosC Obs DZ.xlsm]Datos'!#REF!,M96='\Users\johat\Downloads\[Ficha_Integral_del_Riesgo_u_Oportunidad por procesos TI Obs. CarlosC Obs DZ.xlsm]Datos'!#REF!)</xm:f>
            <x14:dxf>
              <fill>
                <patternFill>
                  <bgColor rgb="FF92D050"/>
                </patternFill>
              </fill>
            </x14:dxf>
          </x14:cfRule>
          <x14:cfRule type="expression" priority="104" id="{C8CD2EAF-EDEF-4305-AF5B-2FDA6BE603E0}">
            <xm:f>OR(M96='\Users\johat\Downloads\[Ficha_Integral_del_Riesgo_u_Oportunidad por procesos TI Obs. CarlosC Obs DZ.xlsm]Datos'!#REF!,M96='\Users\johat\Downloads\[Ficha_Integral_del_Riesgo_u_Oportunidad por procesos TI Obs. CarlosC Obs DZ.xlsm]Datos'!#REF!)</xm:f>
            <x14:dxf>
              <fill>
                <patternFill>
                  <bgColor rgb="FFFFFF00"/>
                </patternFill>
              </fill>
            </x14:dxf>
          </x14:cfRule>
          <x14:cfRule type="expression" priority="105" id="{177EADA7-89AF-4BBB-9EE1-568608B2029C}">
            <xm:f>OR(M96='\Users\johat\Downloads\[Ficha_Integral_del_Riesgo_u_Oportunidad por procesos TI Obs. CarlosC Obs DZ.xlsm]Datos'!#REF!,M96='\Users\johat\Downloads\[Ficha_Integral_del_Riesgo_u_Oportunidad por procesos TI Obs. CarlosC Obs DZ.xlsm]Datos'!#REF!)</xm:f>
            <x14:dxf>
              <fill>
                <patternFill>
                  <bgColor rgb="FFFFC000"/>
                </patternFill>
              </fill>
            </x14:dxf>
          </x14:cfRule>
          <x14:cfRule type="expression" priority="106" id="{2066227F-2A78-4CD9-A7A5-659206282940}">
            <xm:f>OR(M96='\Users\johat\Downloads\[Ficha_Integral_del_Riesgo_u_Oportunidad por procesos TI Obs. CarlosC Obs DZ.xlsm]Datos'!#REF!,M96='\Users\johat\Downloads\[Ficha_Integral_del_Riesgo_u_Oportunidad por procesos TI Obs. CarlosC Obs DZ.xlsm]Datos'!#REF!)</xm:f>
            <x14:dxf>
              <fill>
                <patternFill>
                  <bgColor rgb="FFFF0000"/>
                </patternFill>
              </fill>
            </x14:dxf>
          </x14:cfRule>
          <xm:sqref>M96 M98 M101</xm:sqref>
        </x14:conditionalFormatting>
        <x14:conditionalFormatting xmlns:xm="http://schemas.microsoft.com/office/excel/2006/main">
          <x14:cfRule type="cellIs" priority="100" operator="equal" id="{5BB4BB72-DEC3-4E66-A939-C949BE9C0DEC}">
            <xm:f>'\Users\johat\Downloads\[Ficha_Integral_del_Riesgo_u_Oportunidad por procesos TI Obs. CarlosC Obs DZ.xlsm]Datos'!#REF!</xm:f>
            <x14:dxf>
              <fill>
                <patternFill>
                  <bgColor rgb="FF92D050"/>
                </patternFill>
              </fill>
            </x14:dxf>
          </x14:cfRule>
          <x14:cfRule type="cellIs" priority="101" operator="equal" id="{A01AC7D6-126C-467A-B086-7F9FE0B3DDD6}">
            <xm:f>'\Users\johat\Downloads\[Ficha_Integral_del_Riesgo_u_Oportunidad por procesos TI Obs. CarlosC Obs DZ.xlsm]Datos'!#REF!</xm:f>
            <x14:dxf>
              <fill>
                <patternFill>
                  <bgColor rgb="FFFFFF00"/>
                </patternFill>
              </fill>
            </x14:dxf>
          </x14:cfRule>
          <x14:cfRule type="cellIs" priority="102" operator="equal" id="{9F3AC5C2-85A9-419C-A820-6261DA7E5BA6}">
            <xm:f>'\Users\johat\Downloads\[Ficha_Integral_del_Riesgo_u_Oportunidad por procesos TI Obs. CarlosC Obs DZ.xlsm]Datos'!#REF!</xm:f>
            <x14:dxf>
              <fill>
                <patternFill>
                  <bgColor rgb="FFFF0000"/>
                </patternFill>
              </fill>
            </x14:dxf>
          </x14:cfRule>
          <xm:sqref>S96 S98 S101</xm:sqref>
        </x14:conditionalFormatting>
        <x14:conditionalFormatting xmlns:xm="http://schemas.microsoft.com/office/excel/2006/main">
          <x14:cfRule type="cellIs" priority="97" operator="equal" id="{7C6E267D-33E6-41EA-AA7E-F3AC11D9E078}">
            <xm:f>'\Users\johat\Downloads\[Ficha_Integral_del_Riesgo_u_Oportunidad por procesos TI Obs. CarlosC Obs DZ.xlsm]Datos'!#REF!</xm:f>
            <x14:dxf>
              <fill>
                <patternFill>
                  <bgColor rgb="FF92D050"/>
                </patternFill>
              </fill>
            </x14:dxf>
          </x14:cfRule>
          <x14:cfRule type="cellIs" priority="98" operator="equal" id="{2708CC8D-71AE-4F15-9A09-9799D60BF6A3}">
            <xm:f>'\Users\johat\Downloads\[Ficha_Integral_del_Riesgo_u_Oportunidad por procesos TI Obs. CarlosC Obs DZ.xlsm]Datos'!#REF!</xm:f>
            <x14:dxf>
              <fill>
                <patternFill>
                  <bgColor rgb="FFFFFF00"/>
                </patternFill>
              </fill>
            </x14:dxf>
          </x14:cfRule>
          <x14:cfRule type="cellIs" priority="99" operator="equal" id="{17E51768-2A62-445F-AFCC-2BB9330CA795}">
            <xm:f>'\Users\johat\Downloads\[Ficha_Integral_del_Riesgo_u_Oportunidad por procesos TI Obs. CarlosC Obs DZ.xlsm]Datos'!#REF!</xm:f>
            <x14:dxf>
              <fill>
                <patternFill>
                  <bgColor rgb="FFFF0000"/>
                </patternFill>
              </fill>
            </x14:dxf>
          </x14:cfRule>
          <xm:sqref>Y96 Y98 Y101</xm:sqref>
        </x14:conditionalFormatting>
        <x14:conditionalFormatting xmlns:xm="http://schemas.microsoft.com/office/excel/2006/main">
          <x14:cfRule type="expression" priority="89" id="{560FA9F9-5A96-4643-95B7-9DA3AF883FD6}">
            <xm:f>OR(AC96='\Users\Carlos\Documents\MYM\DE\[Ficha_Integral_del_Riesgo_u_Oportunidad D.E.       19-08-2020.xlsm]Datos'!#REF!,AC96='\Users\Carlos\Documents\MYM\DE\[Ficha_Integral_del_Riesgo_u_Oportunidad D.E.       19-08-2020.xlsm]Datos'!#REF!)</xm:f>
            <x14:dxf>
              <fill>
                <patternFill>
                  <bgColor rgb="FF92D050"/>
                </patternFill>
              </fill>
            </x14:dxf>
          </x14:cfRule>
          <x14:cfRule type="expression" priority="90" id="{7CD76C2D-F890-4068-9212-D5F48D5DFE0C}">
            <xm:f>OR(AC96='\Users\Carlos\Documents\MYM\DE\[Ficha_Integral_del_Riesgo_u_Oportunidad D.E.       19-08-2020.xlsm]Datos'!#REF!,AC96='\Users\Carlos\Documents\MYM\DE\[Ficha_Integral_del_Riesgo_u_Oportunidad D.E.       19-08-2020.xlsm]Datos'!#REF!)</xm:f>
            <x14:dxf>
              <fill>
                <patternFill>
                  <bgColor rgb="FFFFFF00"/>
                </patternFill>
              </fill>
            </x14:dxf>
          </x14:cfRule>
          <x14:cfRule type="expression" priority="91" id="{9AC4BDDF-D8CE-4E7E-9A5A-EB206F2327BC}">
            <xm:f>OR(AC96='\Users\Carlos\Documents\MYM\DE\[Ficha_Integral_del_Riesgo_u_Oportunidad D.E.       19-08-2020.xlsm]Datos'!#REF!,AC96='\Users\Carlos\Documents\MYM\DE\[Ficha_Integral_del_Riesgo_u_Oportunidad D.E.       19-08-2020.xlsm]Datos'!#REF!)</xm:f>
            <x14:dxf>
              <fill>
                <patternFill>
                  <bgColor rgb="FFFFC000"/>
                </patternFill>
              </fill>
            </x14:dxf>
          </x14:cfRule>
          <x14:cfRule type="expression" priority="92" id="{6621C997-0FAA-4894-B327-D6E469579CC6}">
            <xm:f>OR(AC96='\Users\Carlos\Documents\MYM\DE\[Ficha_Integral_del_Riesgo_u_Oportunidad D.E.       19-08-2020.xlsm]Datos'!#REF!,AC96='\Users\Carlos\Documents\MYM\DE\[Ficha_Integral_del_Riesgo_u_Oportunidad D.E.       19-08-2020.xlsm]Datos'!#REF!)</xm:f>
            <x14:dxf>
              <fill>
                <patternFill>
                  <bgColor rgb="FFFF0000"/>
                </patternFill>
              </fill>
            </x14:dxf>
          </x14:cfRule>
          <xm:sqref>AC96</xm:sqref>
        </x14:conditionalFormatting>
        <x14:conditionalFormatting xmlns:xm="http://schemas.microsoft.com/office/excel/2006/main">
          <x14:cfRule type="expression" priority="85" id="{89FBE9D0-A31C-4F37-933D-573308ABB454}">
            <xm:f>OR(AC98='\Users\Carlos\Documents\MYM\DE\[Ficha_Integral_del_Riesgo_u_Oportunidad D.E.       19-08-2020.xlsm]Datos'!#REF!,AC98='\Users\Carlos\Documents\MYM\DE\[Ficha_Integral_del_Riesgo_u_Oportunidad D.E.       19-08-2020.xlsm]Datos'!#REF!)</xm:f>
            <x14:dxf>
              <fill>
                <patternFill>
                  <bgColor rgb="FF92D050"/>
                </patternFill>
              </fill>
            </x14:dxf>
          </x14:cfRule>
          <x14:cfRule type="expression" priority="86" id="{71D2804D-5EF4-4508-A730-3115BA0B4577}">
            <xm:f>OR(AC98='\Users\Carlos\Documents\MYM\DE\[Ficha_Integral_del_Riesgo_u_Oportunidad D.E.       19-08-2020.xlsm]Datos'!#REF!,AC98='\Users\Carlos\Documents\MYM\DE\[Ficha_Integral_del_Riesgo_u_Oportunidad D.E.       19-08-2020.xlsm]Datos'!#REF!)</xm:f>
            <x14:dxf>
              <fill>
                <patternFill>
                  <bgColor rgb="FFFFFF00"/>
                </patternFill>
              </fill>
            </x14:dxf>
          </x14:cfRule>
          <x14:cfRule type="expression" priority="87" id="{D9B6475E-2FDF-4AE9-AAA5-B98895FDC56B}">
            <xm:f>OR(AC98='\Users\Carlos\Documents\MYM\DE\[Ficha_Integral_del_Riesgo_u_Oportunidad D.E.       19-08-2020.xlsm]Datos'!#REF!,AC98='\Users\Carlos\Documents\MYM\DE\[Ficha_Integral_del_Riesgo_u_Oportunidad D.E.       19-08-2020.xlsm]Datos'!#REF!)</xm:f>
            <x14:dxf>
              <fill>
                <patternFill>
                  <bgColor rgb="FFFFC000"/>
                </patternFill>
              </fill>
            </x14:dxf>
          </x14:cfRule>
          <x14:cfRule type="expression" priority="88" id="{87AC9506-9EFC-4266-A4FA-D105A8C53436}">
            <xm:f>OR(AC98='\Users\Carlos\Documents\MYM\DE\[Ficha_Integral_del_Riesgo_u_Oportunidad D.E.       19-08-2020.xlsm]Datos'!#REF!,AC98='\Users\Carlos\Documents\MYM\DE\[Ficha_Integral_del_Riesgo_u_Oportunidad D.E.       19-08-2020.xlsm]Datos'!#REF!)</xm:f>
            <x14:dxf>
              <fill>
                <patternFill>
                  <bgColor rgb="FFFF0000"/>
                </patternFill>
              </fill>
            </x14:dxf>
          </x14:cfRule>
          <xm:sqref>AC98</xm:sqref>
        </x14:conditionalFormatting>
        <x14:conditionalFormatting xmlns:xm="http://schemas.microsoft.com/office/excel/2006/main">
          <x14:cfRule type="expression" priority="81" id="{B394174A-A100-49E5-884E-CAB1E3EAF8BC}">
            <xm:f>OR(AC101='\Users\Carlos\Documents\MYM\[V.3 MYM DEF. RIESGOS 18-08-2020.xlsx]Datos'!#REF!,AC101='\Users\Carlos\Documents\MYM\[V.3 MYM DEF. RIESGOS 18-08-2020.xlsx]Datos'!#REF!)</xm:f>
            <x14:dxf>
              <fill>
                <patternFill>
                  <bgColor rgb="FF92D050"/>
                </patternFill>
              </fill>
            </x14:dxf>
          </x14:cfRule>
          <x14:cfRule type="expression" priority="82" id="{B170207E-CB9F-4D90-B558-8B3C0A2EAF4D}">
            <xm:f>OR(AC101='\Users\Carlos\Documents\MYM\[V.3 MYM DEF. RIESGOS 18-08-2020.xlsx]Datos'!#REF!,AC101='\Users\Carlos\Documents\MYM\[V.3 MYM DEF. RIESGOS 18-08-2020.xlsx]Datos'!#REF!)</xm:f>
            <x14:dxf>
              <fill>
                <patternFill>
                  <bgColor rgb="FFFFFF00"/>
                </patternFill>
              </fill>
            </x14:dxf>
          </x14:cfRule>
          <x14:cfRule type="expression" priority="83" id="{A3548C9E-6566-4089-BAC3-8FFA6E379FAA}">
            <xm:f>OR(AC101='\Users\Carlos\Documents\MYM\[V.3 MYM DEF. RIESGOS 18-08-2020.xlsx]Datos'!#REF!,AC101='\Users\Carlos\Documents\MYM\[V.3 MYM DEF. RIESGOS 18-08-2020.xlsx]Datos'!#REF!)</xm:f>
            <x14:dxf>
              <fill>
                <patternFill>
                  <bgColor rgb="FFFFC000"/>
                </patternFill>
              </fill>
            </x14:dxf>
          </x14:cfRule>
          <x14:cfRule type="expression" priority="84" id="{602DA4E7-9E4B-43A1-9776-BF6FE613DF4A}">
            <xm:f>OR(AC101='\Users\Carlos\Documents\MYM\[V.3 MYM DEF. RIESGOS 18-08-2020.xlsx]Datos'!#REF!,AC101='\Users\Carlos\Documents\MYM\[V.3 MYM DEF. RIESGOS 18-08-2020.xlsx]Datos'!#REF!)</xm:f>
            <x14:dxf>
              <fill>
                <patternFill>
                  <bgColor rgb="FFFF0000"/>
                </patternFill>
              </fill>
            </x14:dxf>
          </x14:cfRule>
          <xm:sqref>AC101</xm:sqref>
        </x14:conditionalFormatting>
        <x14:conditionalFormatting xmlns:xm="http://schemas.microsoft.com/office/excel/2006/main">
          <x14:cfRule type="expression" priority="77" id="{16E0E481-C6ED-4C88-8590-E133591A303D}">
            <xm:f>OR(M66='\Users\Carlos\Documents\AJ\[AJ - FICHA RIESGOS 2020.xlsm]Datos'!#REF!,M66='\Users\Carlos\Documents\AJ\[AJ - FICHA RIESGOS 2020.xlsm]Datos'!#REF!)</xm:f>
            <x14:dxf>
              <fill>
                <patternFill>
                  <bgColor rgb="FF92D050"/>
                </patternFill>
              </fill>
            </x14:dxf>
          </x14:cfRule>
          <x14:cfRule type="expression" priority="78" id="{B722B7E0-D4E1-4D2E-8066-73B2C78575AA}">
            <xm:f>OR(M66='\Users\Carlos\Documents\AJ\[AJ - FICHA RIESGOS 2020.xlsm]Datos'!#REF!,M66='\Users\Carlos\Documents\AJ\[AJ - FICHA RIESGOS 2020.xlsm]Datos'!#REF!)</xm:f>
            <x14:dxf>
              <fill>
                <patternFill>
                  <bgColor rgb="FFFFFF00"/>
                </patternFill>
              </fill>
            </x14:dxf>
          </x14:cfRule>
          <x14:cfRule type="expression" priority="79" id="{D8971245-16F8-450A-8A1E-B047D4F8CAB1}">
            <xm:f>OR(M66='\Users\Carlos\Documents\AJ\[AJ - FICHA RIESGOS 2020.xlsm]Datos'!#REF!,M66='\Users\Carlos\Documents\AJ\[AJ - FICHA RIESGOS 2020.xlsm]Datos'!#REF!)</xm:f>
            <x14:dxf>
              <fill>
                <patternFill>
                  <bgColor rgb="FFFFC000"/>
                </patternFill>
              </fill>
            </x14:dxf>
          </x14:cfRule>
          <x14:cfRule type="expression" priority="80" id="{524257E1-1CBB-4A0B-984F-E28512D1D869}">
            <xm:f>OR(M66='\Users\Carlos\Documents\AJ\[AJ - FICHA RIESGOS 2020.xlsm]Datos'!#REF!,M66='\Users\Carlos\Documents\AJ\[AJ - FICHA RIESGOS 2020.xlsm]Datos'!#REF!)</xm:f>
            <x14:dxf>
              <fill>
                <patternFill>
                  <bgColor rgb="FFFF0000"/>
                </patternFill>
              </fill>
            </x14:dxf>
          </x14:cfRule>
          <xm:sqref>M66</xm:sqref>
        </x14:conditionalFormatting>
        <x14:conditionalFormatting xmlns:xm="http://schemas.microsoft.com/office/excel/2006/main">
          <x14:cfRule type="expression" priority="73" id="{A25DA85B-B388-4CCD-B26E-3FFE8C22F59C}">
            <xm:f>OR(AE108='\Users\Carlos\Documents\MYM\[V.3 MYM DEF. RIESGOS 18-08-2020.xlsx]Datos'!#REF!,AE108='\Users\Carlos\Documents\MYM\[V.3 MYM DEF. RIESGOS 18-08-2020.xlsx]Datos'!#REF!)</xm:f>
            <x14:dxf>
              <fill>
                <patternFill>
                  <bgColor rgb="FF92D050"/>
                </patternFill>
              </fill>
            </x14:dxf>
          </x14:cfRule>
          <x14:cfRule type="expression" priority="74" id="{2C9E513D-14E8-43EF-8D7F-3FF6DC6CA4C9}">
            <xm:f>OR(AE108='\Users\Carlos\Documents\MYM\[V.3 MYM DEF. RIESGOS 18-08-2020.xlsx]Datos'!#REF!,AE108='\Users\Carlos\Documents\MYM\[V.3 MYM DEF. RIESGOS 18-08-2020.xlsx]Datos'!#REF!)</xm:f>
            <x14:dxf>
              <fill>
                <patternFill>
                  <bgColor rgb="FFFFFF00"/>
                </patternFill>
              </fill>
            </x14:dxf>
          </x14:cfRule>
          <x14:cfRule type="expression" priority="75" id="{E0D4D500-B3B2-4404-92D9-137668B8B128}">
            <xm:f>OR(AE108='\Users\Carlos\Documents\MYM\[V.3 MYM DEF. RIESGOS 18-08-2020.xlsx]Datos'!#REF!,AE108='\Users\Carlos\Documents\MYM\[V.3 MYM DEF. RIESGOS 18-08-2020.xlsx]Datos'!#REF!)</xm:f>
            <x14:dxf>
              <fill>
                <patternFill>
                  <bgColor rgb="FFFFC000"/>
                </patternFill>
              </fill>
            </x14:dxf>
          </x14:cfRule>
          <x14:cfRule type="expression" priority="76" id="{E85B33FD-72B9-4DE8-A636-976CA4D835BB}">
            <xm:f>OR(AE108='\Users\Carlos\Documents\MYM\[V.3 MYM DEF. RIESGOS 18-08-2020.xlsx]Datos'!#REF!,AE108='\Users\Carlos\Documents\MYM\[V.3 MYM DEF. RIESGOS 18-08-2020.xlsx]Datos'!#REF!)</xm:f>
            <x14:dxf>
              <fill>
                <patternFill>
                  <bgColor rgb="FFFF0000"/>
                </patternFill>
              </fill>
            </x14:dxf>
          </x14:cfRule>
          <xm:sqref>AE108</xm:sqref>
        </x14:conditionalFormatting>
        <x14:conditionalFormatting xmlns:xm="http://schemas.microsoft.com/office/excel/2006/main">
          <x14:cfRule type="expression" priority="69" id="{F6D530C6-5841-46DF-BE52-BBCF2D3F406A}">
            <xm:f>OR(AE112='\Users\Carlos\Documents\MYM\[V.3 MYM DEF. RIESGOS 18-08-2020.xlsx]Datos'!#REF!,AE112='\Users\Carlos\Documents\MYM\[V.3 MYM DEF. RIESGOS 18-08-2020.xlsx]Datos'!#REF!)</xm:f>
            <x14:dxf>
              <fill>
                <patternFill>
                  <bgColor rgb="FF92D050"/>
                </patternFill>
              </fill>
            </x14:dxf>
          </x14:cfRule>
          <x14:cfRule type="expression" priority="70" id="{1F704703-7390-46C6-8688-79C09B157C98}">
            <xm:f>OR(AE112='\Users\Carlos\Documents\MYM\[V.3 MYM DEF. RIESGOS 18-08-2020.xlsx]Datos'!#REF!,AE112='\Users\Carlos\Documents\MYM\[V.3 MYM DEF. RIESGOS 18-08-2020.xlsx]Datos'!#REF!)</xm:f>
            <x14:dxf>
              <fill>
                <patternFill>
                  <bgColor rgb="FFFFFF00"/>
                </patternFill>
              </fill>
            </x14:dxf>
          </x14:cfRule>
          <x14:cfRule type="expression" priority="71" id="{1F936B4B-C2A4-4D16-871C-AAC40373C9B5}">
            <xm:f>OR(AE112='\Users\Carlos\Documents\MYM\[V.3 MYM DEF. RIESGOS 18-08-2020.xlsx]Datos'!#REF!,AE112='\Users\Carlos\Documents\MYM\[V.3 MYM DEF. RIESGOS 18-08-2020.xlsx]Datos'!#REF!)</xm:f>
            <x14:dxf>
              <fill>
                <patternFill>
                  <bgColor rgb="FFFFC000"/>
                </patternFill>
              </fill>
            </x14:dxf>
          </x14:cfRule>
          <x14:cfRule type="expression" priority="72" id="{748F70BB-52E0-4B92-8B98-EC2DE3D15D34}">
            <xm:f>OR(AE112='\Users\Carlos\Documents\MYM\[V.3 MYM DEF. RIESGOS 18-08-2020.xlsx]Datos'!#REF!,AE112='\Users\Carlos\Documents\MYM\[V.3 MYM DEF. RIESGOS 18-08-2020.xlsx]Datos'!#REF!)</xm:f>
            <x14:dxf>
              <fill>
                <patternFill>
                  <bgColor rgb="FFFF0000"/>
                </patternFill>
              </fill>
            </x14:dxf>
          </x14:cfRule>
          <xm:sqref>AE112</xm:sqref>
        </x14:conditionalFormatting>
        <x14:conditionalFormatting xmlns:xm="http://schemas.microsoft.com/office/excel/2006/main">
          <x14:cfRule type="expression" priority="65" id="{46A9317A-513B-4306-A56B-ACA4C4B20CB5}">
            <xm:f>OR(AE80='\Users\Carlos\Documents\AJ\[AJ - FICHA RIESGOS 2020.xlsm]Datos'!#REF!,AE80='\Users\Carlos\Documents\AJ\[AJ - FICHA RIESGOS 2020.xlsm]Datos'!#REF!)</xm:f>
            <x14:dxf>
              <fill>
                <patternFill>
                  <bgColor rgb="FF92D050"/>
                </patternFill>
              </fill>
            </x14:dxf>
          </x14:cfRule>
          <x14:cfRule type="expression" priority="66" id="{5C33499A-B211-45A2-A3FA-1393A240B9C1}">
            <xm:f>OR(AE80='\Users\Carlos\Documents\AJ\[AJ - FICHA RIESGOS 2020.xlsm]Datos'!#REF!,AE80='\Users\Carlos\Documents\AJ\[AJ - FICHA RIESGOS 2020.xlsm]Datos'!#REF!)</xm:f>
            <x14:dxf>
              <fill>
                <patternFill>
                  <bgColor rgb="FFFFFF00"/>
                </patternFill>
              </fill>
            </x14:dxf>
          </x14:cfRule>
          <x14:cfRule type="expression" priority="67" id="{FD51DBB8-BC42-403F-8FFB-8804BA2E09B6}">
            <xm:f>OR(AE80='\Users\Carlos\Documents\AJ\[AJ - FICHA RIESGOS 2020.xlsm]Datos'!#REF!,AE80='\Users\Carlos\Documents\AJ\[AJ - FICHA RIESGOS 2020.xlsm]Datos'!#REF!)</xm:f>
            <x14:dxf>
              <fill>
                <patternFill>
                  <bgColor rgb="FFFFC000"/>
                </patternFill>
              </fill>
            </x14:dxf>
          </x14:cfRule>
          <x14:cfRule type="expression" priority="68" id="{0C4486E7-01E9-4895-B90B-F9A427634623}">
            <xm:f>OR(AE80='\Users\Carlos\Documents\AJ\[AJ - FICHA RIESGOS 2020.xlsm]Datos'!#REF!,AE80='\Users\Carlos\Documents\AJ\[AJ - FICHA RIESGOS 2020.xlsm]Datos'!#REF!)</xm:f>
            <x14:dxf>
              <fill>
                <patternFill>
                  <bgColor rgb="FFFF0000"/>
                </patternFill>
              </fill>
            </x14:dxf>
          </x14:cfRule>
          <xm:sqref>AE80</xm:sqref>
        </x14:conditionalFormatting>
        <x14:conditionalFormatting xmlns:xm="http://schemas.microsoft.com/office/excel/2006/main">
          <x14:cfRule type="expression" priority="61" id="{21786D7A-DDB0-41B8-98E6-843EEDBC7486}">
            <xm:f>OR(AE78='\Users\Carlos\Documents\AJ\[AJ - FICHA RIESGOS 2020.xlsm]Datos'!#REF!,AE78='\Users\Carlos\Documents\AJ\[AJ - FICHA RIESGOS 2020.xlsm]Datos'!#REF!)</xm:f>
            <x14:dxf>
              <fill>
                <patternFill>
                  <bgColor rgb="FF92D050"/>
                </patternFill>
              </fill>
            </x14:dxf>
          </x14:cfRule>
          <x14:cfRule type="expression" priority="62" id="{D684A069-E0B9-42C1-A7EA-AA6B1104F171}">
            <xm:f>OR(AE78='\Users\Carlos\Documents\AJ\[AJ - FICHA RIESGOS 2020.xlsm]Datos'!#REF!,AE78='\Users\Carlos\Documents\AJ\[AJ - FICHA RIESGOS 2020.xlsm]Datos'!#REF!)</xm:f>
            <x14:dxf>
              <fill>
                <patternFill>
                  <bgColor rgb="FFFFFF00"/>
                </patternFill>
              </fill>
            </x14:dxf>
          </x14:cfRule>
          <x14:cfRule type="expression" priority="63" id="{23C3D28A-0A07-45CD-96EE-A9F222691F43}">
            <xm:f>OR(AE78='\Users\Carlos\Documents\AJ\[AJ - FICHA RIESGOS 2020.xlsm]Datos'!#REF!,AE78='\Users\Carlos\Documents\AJ\[AJ - FICHA RIESGOS 2020.xlsm]Datos'!#REF!)</xm:f>
            <x14:dxf>
              <fill>
                <patternFill>
                  <bgColor rgb="FFFFC000"/>
                </patternFill>
              </fill>
            </x14:dxf>
          </x14:cfRule>
          <x14:cfRule type="expression" priority="64" id="{FC4C121C-A2F3-4329-9092-55BDB9B85D15}">
            <xm:f>OR(AE78='\Users\Carlos\Documents\AJ\[AJ - FICHA RIESGOS 2020.xlsm]Datos'!#REF!,AE78='\Users\Carlos\Documents\AJ\[AJ - FICHA RIESGOS 2020.xlsm]Datos'!#REF!)</xm:f>
            <x14:dxf>
              <fill>
                <patternFill>
                  <bgColor rgb="FFFF0000"/>
                </patternFill>
              </fill>
            </x14:dxf>
          </x14:cfRule>
          <xm:sqref>AE78</xm:sqref>
        </x14:conditionalFormatting>
        <x14:conditionalFormatting xmlns:xm="http://schemas.microsoft.com/office/excel/2006/main">
          <x14:cfRule type="expression" priority="57" id="{DFB4E0A4-DBF6-4330-BE60-AECFAA5349BE}">
            <xm:f>OR(AE66='\Users\Carlos\Documents\MYM\[V.3 MYM DEF. RIESGOS 18-08-2020.xlsx]Datos'!#REF!,AE66='\Users\Carlos\Documents\MYM\[V.3 MYM DEF. RIESGOS 18-08-2020.xlsx]Datos'!#REF!)</xm:f>
            <x14:dxf>
              <fill>
                <patternFill>
                  <bgColor rgb="FF92D050"/>
                </patternFill>
              </fill>
            </x14:dxf>
          </x14:cfRule>
          <x14:cfRule type="expression" priority="58" id="{55F04DF8-CBB9-48BC-85AF-936398A78C5F}">
            <xm:f>OR(AE66='\Users\Carlos\Documents\MYM\[V.3 MYM DEF. RIESGOS 18-08-2020.xlsx]Datos'!#REF!,AE66='\Users\Carlos\Documents\MYM\[V.3 MYM DEF. RIESGOS 18-08-2020.xlsx]Datos'!#REF!)</xm:f>
            <x14:dxf>
              <fill>
                <patternFill>
                  <bgColor rgb="FFFFFF00"/>
                </patternFill>
              </fill>
            </x14:dxf>
          </x14:cfRule>
          <x14:cfRule type="expression" priority="59" id="{7AE646F7-AD3C-4774-962A-80AF91620590}">
            <xm:f>OR(AE66='\Users\Carlos\Documents\MYM\[V.3 MYM DEF. RIESGOS 18-08-2020.xlsx]Datos'!#REF!,AE66='\Users\Carlos\Documents\MYM\[V.3 MYM DEF. RIESGOS 18-08-2020.xlsx]Datos'!#REF!)</xm:f>
            <x14:dxf>
              <fill>
                <patternFill>
                  <bgColor rgb="FFFFC000"/>
                </patternFill>
              </fill>
            </x14:dxf>
          </x14:cfRule>
          <x14:cfRule type="expression" priority="60" id="{7B9A7213-8C9B-43C5-AD27-8A9BC94FDC31}">
            <xm:f>OR(AE66='\Users\Carlos\Documents\MYM\[V.3 MYM DEF. RIESGOS 18-08-2020.xlsx]Datos'!#REF!,AE66='\Users\Carlos\Documents\MYM\[V.3 MYM DEF. RIESGOS 18-08-2020.xlsx]Datos'!#REF!)</xm:f>
            <x14:dxf>
              <fill>
                <patternFill>
                  <bgColor rgb="FFFF0000"/>
                </patternFill>
              </fill>
            </x14:dxf>
          </x14:cfRule>
          <xm:sqref>AE66</xm:sqref>
        </x14:conditionalFormatting>
        <x14:conditionalFormatting xmlns:xm="http://schemas.microsoft.com/office/excel/2006/main">
          <x14:cfRule type="expression" priority="53" id="{E362C6B6-2C27-4629-B3B4-2753A1F6B6C8}">
            <xm:f>OR(AE61='\Users\Carlos\Documents\GTH\[GTH - FICHA RIESGOS 2020.xlsm]Datos'!#REF!,AE61='\Users\Carlos\Documents\GTH\[GTH - FICHA RIESGOS 2020.xlsm]Datos'!#REF!)</xm:f>
            <x14:dxf>
              <fill>
                <patternFill>
                  <bgColor rgb="FF92D050"/>
                </patternFill>
              </fill>
            </x14:dxf>
          </x14:cfRule>
          <x14:cfRule type="expression" priority="54" id="{91475900-A053-42A5-B23C-7EA1B0A96631}">
            <xm:f>OR(AE61='\Users\Carlos\Documents\GTH\[GTH - FICHA RIESGOS 2020.xlsm]Datos'!#REF!,AE61='\Users\Carlos\Documents\GTH\[GTH - FICHA RIESGOS 2020.xlsm]Datos'!#REF!)</xm:f>
            <x14:dxf>
              <fill>
                <patternFill>
                  <bgColor rgb="FFFFFF00"/>
                </patternFill>
              </fill>
            </x14:dxf>
          </x14:cfRule>
          <x14:cfRule type="expression" priority="55" id="{7BC8ABA4-ADD1-4028-8B54-51667736097B}">
            <xm:f>OR(AE61='\Users\Carlos\Documents\GTH\[GTH - FICHA RIESGOS 2020.xlsm]Datos'!#REF!,AE61='\Users\Carlos\Documents\GTH\[GTH - FICHA RIESGOS 2020.xlsm]Datos'!#REF!)</xm:f>
            <x14:dxf>
              <fill>
                <patternFill>
                  <bgColor rgb="FFFFC000"/>
                </patternFill>
              </fill>
            </x14:dxf>
          </x14:cfRule>
          <x14:cfRule type="expression" priority="56" id="{1E9AA7D1-EC13-46EA-9197-A9DEECA1A509}">
            <xm:f>OR(AE61='\Users\Carlos\Documents\GTH\[GTH - FICHA RIESGOS 2020.xlsm]Datos'!#REF!,AE61='\Users\Carlos\Documents\GTH\[GTH - FICHA RIESGOS 2020.xlsm]Datos'!#REF!)</xm:f>
            <x14:dxf>
              <fill>
                <patternFill>
                  <bgColor rgb="FFFF0000"/>
                </patternFill>
              </fill>
            </x14:dxf>
          </x14:cfRule>
          <xm:sqref>AE61</xm:sqref>
        </x14:conditionalFormatting>
        <x14:conditionalFormatting xmlns:xm="http://schemas.microsoft.com/office/excel/2006/main">
          <x14:cfRule type="expression" priority="49" id="{F1E3F0D6-B36B-483D-8D01-CD54CCDA2BF9}">
            <xm:f>OR(AE63='\Users\Carlos\Documents\GTH\[GTH - FICHA RIESGOS 2020.xlsm]Datos'!#REF!,AE63='\Users\Carlos\Documents\GTH\[GTH - FICHA RIESGOS 2020.xlsm]Datos'!#REF!)</xm:f>
            <x14:dxf>
              <fill>
                <patternFill>
                  <bgColor rgb="FF92D050"/>
                </patternFill>
              </fill>
            </x14:dxf>
          </x14:cfRule>
          <x14:cfRule type="expression" priority="50" id="{187D35E9-BE2A-41C1-A15C-C92D6C2A4AEB}">
            <xm:f>OR(AE63='\Users\Carlos\Documents\GTH\[GTH - FICHA RIESGOS 2020.xlsm]Datos'!#REF!,AE63='\Users\Carlos\Documents\GTH\[GTH - FICHA RIESGOS 2020.xlsm]Datos'!#REF!)</xm:f>
            <x14:dxf>
              <fill>
                <patternFill>
                  <bgColor rgb="FFFFFF00"/>
                </patternFill>
              </fill>
            </x14:dxf>
          </x14:cfRule>
          <x14:cfRule type="expression" priority="51" id="{B847365A-8AA3-436D-883D-8771A1123977}">
            <xm:f>OR(AE63='\Users\Carlos\Documents\GTH\[GTH - FICHA RIESGOS 2020.xlsm]Datos'!#REF!,AE63='\Users\Carlos\Documents\GTH\[GTH - FICHA RIESGOS 2020.xlsm]Datos'!#REF!)</xm:f>
            <x14:dxf>
              <fill>
                <patternFill>
                  <bgColor rgb="FFFFC000"/>
                </patternFill>
              </fill>
            </x14:dxf>
          </x14:cfRule>
          <x14:cfRule type="expression" priority="52" id="{CE4D012A-C1DF-43DA-9AAC-8F13E3C871E3}">
            <xm:f>OR(AE63='\Users\Carlos\Documents\GTH\[GTH - FICHA RIESGOS 2020.xlsm]Datos'!#REF!,AE63='\Users\Carlos\Documents\GTH\[GTH - FICHA RIESGOS 2020.xlsm]Datos'!#REF!)</xm:f>
            <x14:dxf>
              <fill>
                <patternFill>
                  <bgColor rgb="FFFF0000"/>
                </patternFill>
              </fill>
            </x14:dxf>
          </x14:cfRule>
          <xm:sqref>AE63</xm:sqref>
        </x14:conditionalFormatting>
        <x14:conditionalFormatting xmlns:xm="http://schemas.microsoft.com/office/excel/2006/main">
          <x14:cfRule type="expression" priority="45" id="{BB454218-641F-4EB2-94B7-CE98DB0A06F6}">
            <xm:f>OR(AE64='\Users\Carlos\Documents\GTH\[GTH - FICHA RIESGOS 2020.xlsm]Datos'!#REF!,AE64='\Users\Carlos\Documents\GTH\[GTH - FICHA RIESGOS 2020.xlsm]Datos'!#REF!)</xm:f>
            <x14:dxf>
              <fill>
                <patternFill>
                  <bgColor rgb="FF92D050"/>
                </patternFill>
              </fill>
            </x14:dxf>
          </x14:cfRule>
          <x14:cfRule type="expression" priority="46" id="{390357A0-58CF-4B95-B72E-6223DB616674}">
            <xm:f>OR(AE64='\Users\Carlos\Documents\GTH\[GTH - FICHA RIESGOS 2020.xlsm]Datos'!#REF!,AE64='\Users\Carlos\Documents\GTH\[GTH - FICHA RIESGOS 2020.xlsm]Datos'!#REF!)</xm:f>
            <x14:dxf>
              <fill>
                <patternFill>
                  <bgColor rgb="FFFFFF00"/>
                </patternFill>
              </fill>
            </x14:dxf>
          </x14:cfRule>
          <x14:cfRule type="expression" priority="47" id="{FC6831F7-ED8D-410D-8D95-FF471F95F842}">
            <xm:f>OR(AE64='\Users\Carlos\Documents\GTH\[GTH - FICHA RIESGOS 2020.xlsm]Datos'!#REF!,AE64='\Users\Carlos\Documents\GTH\[GTH - FICHA RIESGOS 2020.xlsm]Datos'!#REF!)</xm:f>
            <x14:dxf>
              <fill>
                <patternFill>
                  <bgColor rgb="FFFFC000"/>
                </patternFill>
              </fill>
            </x14:dxf>
          </x14:cfRule>
          <x14:cfRule type="expression" priority="48" id="{46B93DE6-5A73-4DB0-83C1-C57CBD04BD9C}">
            <xm:f>OR(AE64='\Users\Carlos\Documents\GTH\[GTH - FICHA RIESGOS 2020.xlsm]Datos'!#REF!,AE64='\Users\Carlos\Documents\GTH\[GTH - FICHA RIESGOS 2020.xlsm]Datos'!#REF!)</xm:f>
            <x14:dxf>
              <fill>
                <patternFill>
                  <bgColor rgb="FFFF0000"/>
                </patternFill>
              </fill>
            </x14:dxf>
          </x14:cfRule>
          <xm:sqref>AE64</xm:sqref>
        </x14:conditionalFormatting>
        <x14:conditionalFormatting xmlns:xm="http://schemas.microsoft.com/office/excel/2006/main">
          <x14:cfRule type="expression" priority="41" id="{15FD99E2-2FC8-4508-868D-81B8CD26B899}">
            <xm:f>OR(AE55='\Users\Carlos\Documents\GTH\[GTH - FICHA RIESGOS 2020.xlsm]Datos'!#REF!,AE55='\Users\Carlos\Documents\GTH\[GTH - FICHA RIESGOS 2020.xlsm]Datos'!#REF!)</xm:f>
            <x14:dxf>
              <fill>
                <patternFill>
                  <bgColor rgb="FF92D050"/>
                </patternFill>
              </fill>
            </x14:dxf>
          </x14:cfRule>
          <x14:cfRule type="expression" priority="42" id="{ECB1BEFE-F142-4374-AA38-3739E36080A3}">
            <xm:f>OR(AE55='\Users\Carlos\Documents\GTH\[GTH - FICHA RIESGOS 2020.xlsm]Datos'!#REF!,AE55='\Users\Carlos\Documents\GTH\[GTH - FICHA RIESGOS 2020.xlsm]Datos'!#REF!)</xm:f>
            <x14:dxf>
              <fill>
                <patternFill>
                  <bgColor rgb="FFFFFF00"/>
                </patternFill>
              </fill>
            </x14:dxf>
          </x14:cfRule>
          <x14:cfRule type="expression" priority="43" id="{BCF90BAD-1A09-4070-8B87-F0CF9EA8CA5E}">
            <xm:f>OR(AE55='\Users\Carlos\Documents\GTH\[GTH - FICHA RIESGOS 2020.xlsm]Datos'!#REF!,AE55='\Users\Carlos\Documents\GTH\[GTH - FICHA RIESGOS 2020.xlsm]Datos'!#REF!)</xm:f>
            <x14:dxf>
              <fill>
                <patternFill>
                  <bgColor rgb="FFFFC000"/>
                </patternFill>
              </fill>
            </x14:dxf>
          </x14:cfRule>
          <x14:cfRule type="expression" priority="44" id="{D7718E57-0FE1-46EF-836F-3B9D90AF8A6A}">
            <xm:f>OR(AE55='\Users\Carlos\Documents\GTH\[GTH - FICHA RIESGOS 2020.xlsm]Datos'!#REF!,AE55='\Users\Carlos\Documents\GTH\[GTH - FICHA RIESGOS 2020.xlsm]Datos'!#REF!)</xm:f>
            <x14:dxf>
              <fill>
                <patternFill>
                  <bgColor rgb="FFFF0000"/>
                </patternFill>
              </fill>
            </x14:dxf>
          </x14:cfRule>
          <xm:sqref>AE55 AE58</xm:sqref>
        </x14:conditionalFormatting>
        <x14:conditionalFormatting xmlns:xm="http://schemas.microsoft.com/office/excel/2006/main">
          <x14:cfRule type="expression" priority="37" id="{8C7ABE44-C65B-4375-9F5E-190A95F40C49}">
            <xm:f>OR(AE53='\Users\Carlos\Documents\MYM\[V.3 MYM DEF. RIESGOS 18-08-2020.xlsx]Datos'!#REF!,AE53='\Users\Carlos\Documents\MYM\[V.3 MYM DEF. RIESGOS 18-08-2020.xlsx]Datos'!#REF!)</xm:f>
            <x14:dxf>
              <fill>
                <patternFill>
                  <bgColor rgb="FF92D050"/>
                </patternFill>
              </fill>
            </x14:dxf>
          </x14:cfRule>
          <x14:cfRule type="expression" priority="38" id="{F5DBA0F6-E4E3-44A3-8A08-CBE4B2A50164}">
            <xm:f>OR(AE53='\Users\Carlos\Documents\MYM\[V.3 MYM DEF. RIESGOS 18-08-2020.xlsx]Datos'!#REF!,AE53='\Users\Carlos\Documents\MYM\[V.3 MYM DEF. RIESGOS 18-08-2020.xlsx]Datos'!#REF!)</xm:f>
            <x14:dxf>
              <fill>
                <patternFill>
                  <bgColor rgb="FFFFFF00"/>
                </patternFill>
              </fill>
            </x14:dxf>
          </x14:cfRule>
          <x14:cfRule type="expression" priority="39" id="{7BF25E4A-274C-4ED9-B23D-9DAE12C4C0D2}">
            <xm:f>OR(AE53='\Users\Carlos\Documents\MYM\[V.3 MYM DEF. RIESGOS 18-08-2020.xlsx]Datos'!#REF!,AE53='\Users\Carlos\Documents\MYM\[V.3 MYM DEF. RIESGOS 18-08-2020.xlsx]Datos'!#REF!)</xm:f>
            <x14:dxf>
              <fill>
                <patternFill>
                  <bgColor rgb="FFFFC000"/>
                </patternFill>
              </fill>
            </x14:dxf>
          </x14:cfRule>
          <x14:cfRule type="expression" priority="40" id="{DD9D711E-C26F-4B9C-8EC4-1EB034DA0611}">
            <xm:f>OR(AE53='\Users\Carlos\Documents\MYM\[V.3 MYM DEF. RIESGOS 18-08-2020.xlsx]Datos'!#REF!,AE53='\Users\Carlos\Documents\MYM\[V.3 MYM DEF. RIESGOS 18-08-2020.xlsx]Datos'!#REF!)</xm:f>
            <x14:dxf>
              <fill>
                <patternFill>
                  <bgColor rgb="FFFF0000"/>
                </patternFill>
              </fill>
            </x14:dxf>
          </x14:cfRule>
          <xm:sqref>AE53</xm:sqref>
        </x14:conditionalFormatting>
        <x14:conditionalFormatting xmlns:xm="http://schemas.microsoft.com/office/excel/2006/main">
          <x14:cfRule type="expression" priority="33" id="{FF34AC32-FEC9-4451-82D8-1176230C4A29}">
            <xm:f>OR(AE44='\Users\Carlos\Documents\GPE\[GPE - FICHA DE RIESGOS 2020.xlsm]Datos'!#REF!,AE44='\Users\Carlos\Documents\GPE\[GPE - FICHA DE RIESGOS 2020.xlsm]Datos'!#REF!)</xm:f>
            <x14:dxf>
              <fill>
                <patternFill>
                  <bgColor rgb="FF92D050"/>
                </patternFill>
              </fill>
            </x14:dxf>
          </x14:cfRule>
          <x14:cfRule type="expression" priority="34" id="{76670DA7-05E3-4D5D-98DE-93821FD63E69}">
            <xm:f>OR(AE44='\Users\Carlos\Documents\GPE\[GPE - FICHA DE RIESGOS 2020.xlsm]Datos'!#REF!,AE44='\Users\Carlos\Documents\GPE\[GPE - FICHA DE RIESGOS 2020.xlsm]Datos'!#REF!)</xm:f>
            <x14:dxf>
              <fill>
                <patternFill>
                  <bgColor rgb="FFFFFF00"/>
                </patternFill>
              </fill>
            </x14:dxf>
          </x14:cfRule>
          <x14:cfRule type="expression" priority="35" id="{67A17A22-1896-4BB3-97E2-1C57416B5FCB}">
            <xm:f>OR(AE44='\Users\Carlos\Documents\GPE\[GPE - FICHA DE RIESGOS 2020.xlsm]Datos'!#REF!,AE44='\Users\Carlos\Documents\GPE\[GPE - FICHA DE RIESGOS 2020.xlsm]Datos'!#REF!)</xm:f>
            <x14:dxf>
              <fill>
                <patternFill>
                  <bgColor rgb="FFFFC000"/>
                </patternFill>
              </fill>
            </x14:dxf>
          </x14:cfRule>
          <x14:cfRule type="expression" priority="36" id="{8AAB28F1-9804-41A3-9BAD-AEB635404054}">
            <xm:f>OR(AE44='\Users\Carlos\Documents\GPE\[GPE - FICHA DE RIESGOS 2020.xlsm]Datos'!#REF!,AE44='\Users\Carlos\Documents\GPE\[GPE - FICHA DE RIESGOS 2020.xlsm]Datos'!#REF!)</xm:f>
            <x14:dxf>
              <fill>
                <patternFill>
                  <bgColor rgb="FFFF0000"/>
                </patternFill>
              </fill>
            </x14:dxf>
          </x14:cfRule>
          <xm:sqref>AE44</xm:sqref>
        </x14:conditionalFormatting>
        <x14:conditionalFormatting xmlns:xm="http://schemas.microsoft.com/office/excel/2006/main">
          <x14:cfRule type="expression" priority="29" id="{0EF7817A-BC88-4225-BCC5-358E74C0F21E}">
            <xm:f>OR(AE40='\Users\Carlos\Documents\MYM\[V.3 MYM DEF. RIESGOS 18-08-2020.xlsx]Datos'!#REF!,AE40='\Users\Carlos\Documents\MYM\[V.3 MYM DEF. RIESGOS 18-08-2020.xlsx]Datos'!#REF!)</xm:f>
            <x14:dxf>
              <fill>
                <patternFill>
                  <bgColor rgb="FF92D050"/>
                </patternFill>
              </fill>
            </x14:dxf>
          </x14:cfRule>
          <x14:cfRule type="expression" priority="30" id="{B21C52CE-A49E-46AC-9D68-01FF9F66989F}">
            <xm:f>OR(AE40='\Users\Carlos\Documents\MYM\[V.3 MYM DEF. RIESGOS 18-08-2020.xlsx]Datos'!#REF!,AE40='\Users\Carlos\Documents\MYM\[V.3 MYM DEF. RIESGOS 18-08-2020.xlsx]Datos'!#REF!)</xm:f>
            <x14:dxf>
              <fill>
                <patternFill>
                  <bgColor rgb="FFFFFF00"/>
                </patternFill>
              </fill>
            </x14:dxf>
          </x14:cfRule>
          <x14:cfRule type="expression" priority="31" id="{71173D09-BD5D-4FAD-98B4-CF691DC72F34}">
            <xm:f>OR(AE40='\Users\Carlos\Documents\MYM\[V.3 MYM DEF. RIESGOS 18-08-2020.xlsx]Datos'!#REF!,AE40='\Users\Carlos\Documents\MYM\[V.3 MYM DEF. RIESGOS 18-08-2020.xlsx]Datos'!#REF!)</xm:f>
            <x14:dxf>
              <fill>
                <patternFill>
                  <bgColor rgb="FFFFC000"/>
                </patternFill>
              </fill>
            </x14:dxf>
          </x14:cfRule>
          <x14:cfRule type="expression" priority="32" id="{336C267F-E719-4206-8F84-F931F5DC3754}">
            <xm:f>OR(AE40='\Users\Carlos\Documents\MYM\[V.3 MYM DEF. RIESGOS 18-08-2020.xlsx]Datos'!#REF!,AE40='\Users\Carlos\Documents\MYM\[V.3 MYM DEF. RIESGOS 18-08-2020.xlsx]Datos'!#REF!)</xm:f>
            <x14:dxf>
              <fill>
                <patternFill>
                  <bgColor rgb="FFFF0000"/>
                </patternFill>
              </fill>
            </x14:dxf>
          </x14:cfRule>
          <xm:sqref>AE40</xm:sqref>
        </x14:conditionalFormatting>
        <x14:conditionalFormatting xmlns:xm="http://schemas.microsoft.com/office/excel/2006/main">
          <x14:cfRule type="expression" priority="25" id="{EBDCD5DA-C803-47A7-91E5-F8EF8303E44F}">
            <xm:f>OR(AE36='\Users\Carlos\Documents\MYM\[V.3 MYM DEF. RIESGOS 18-08-2020.xlsx]Datos'!#REF!,AE36='\Users\Carlos\Documents\MYM\[V.3 MYM DEF. RIESGOS 18-08-2020.xlsx]Datos'!#REF!)</xm:f>
            <x14:dxf>
              <fill>
                <patternFill>
                  <bgColor rgb="FF92D050"/>
                </patternFill>
              </fill>
            </x14:dxf>
          </x14:cfRule>
          <x14:cfRule type="expression" priority="26" id="{C4F011BF-1EFF-48E6-B663-15A8899903A1}">
            <xm:f>OR(AE36='\Users\Carlos\Documents\MYM\[V.3 MYM DEF. RIESGOS 18-08-2020.xlsx]Datos'!#REF!,AE36='\Users\Carlos\Documents\MYM\[V.3 MYM DEF. RIESGOS 18-08-2020.xlsx]Datos'!#REF!)</xm:f>
            <x14:dxf>
              <fill>
                <patternFill>
                  <bgColor rgb="FFFFFF00"/>
                </patternFill>
              </fill>
            </x14:dxf>
          </x14:cfRule>
          <x14:cfRule type="expression" priority="27" id="{D08921F6-71B6-4F83-989F-4FA1B060E220}">
            <xm:f>OR(AE36='\Users\Carlos\Documents\MYM\[V.3 MYM DEF. RIESGOS 18-08-2020.xlsx]Datos'!#REF!,AE36='\Users\Carlos\Documents\MYM\[V.3 MYM DEF. RIESGOS 18-08-2020.xlsx]Datos'!#REF!)</xm:f>
            <x14:dxf>
              <fill>
                <patternFill>
                  <bgColor rgb="FFFFC000"/>
                </patternFill>
              </fill>
            </x14:dxf>
          </x14:cfRule>
          <x14:cfRule type="expression" priority="28" id="{D4A5A30F-5DFF-4B56-8D64-13CEA6AA45F9}">
            <xm:f>OR(AE36='\Users\Carlos\Documents\MYM\[V.3 MYM DEF. RIESGOS 18-08-2020.xlsx]Datos'!#REF!,AE36='\Users\Carlos\Documents\MYM\[V.3 MYM DEF. RIESGOS 18-08-2020.xlsx]Datos'!#REF!)</xm:f>
            <x14:dxf>
              <fill>
                <patternFill>
                  <bgColor rgb="FFFF0000"/>
                </patternFill>
              </fill>
            </x14:dxf>
          </x14:cfRule>
          <xm:sqref>AE36</xm:sqref>
        </x14:conditionalFormatting>
        <x14:conditionalFormatting xmlns:xm="http://schemas.microsoft.com/office/excel/2006/main">
          <x14:cfRule type="expression" priority="21" id="{699E3D8A-1EF5-43B3-A166-DF5A10AA2233}">
            <xm:f>OR(AE33='\Users\Carlos\Documents\MYM\[V.3 MYM DEF. RIESGOS 18-08-2020.xlsx]Datos'!#REF!,AE33='\Users\Carlos\Documents\MYM\[V.3 MYM DEF. RIESGOS 18-08-2020.xlsx]Datos'!#REF!)</xm:f>
            <x14:dxf>
              <fill>
                <patternFill>
                  <bgColor rgb="FF92D050"/>
                </patternFill>
              </fill>
            </x14:dxf>
          </x14:cfRule>
          <x14:cfRule type="expression" priority="22" id="{DBF7D9B2-5933-435C-981C-0D82E07EA570}">
            <xm:f>OR(AE33='\Users\Carlos\Documents\MYM\[V.3 MYM DEF. RIESGOS 18-08-2020.xlsx]Datos'!#REF!,AE33='\Users\Carlos\Documents\MYM\[V.3 MYM DEF. RIESGOS 18-08-2020.xlsx]Datos'!#REF!)</xm:f>
            <x14:dxf>
              <fill>
                <patternFill>
                  <bgColor rgb="FFFFFF00"/>
                </patternFill>
              </fill>
            </x14:dxf>
          </x14:cfRule>
          <x14:cfRule type="expression" priority="23" id="{AF6C37E8-BB27-46D9-9346-EF44EFB7E287}">
            <xm:f>OR(AE33='\Users\Carlos\Documents\MYM\[V.3 MYM DEF. RIESGOS 18-08-2020.xlsx]Datos'!#REF!,AE33='\Users\Carlos\Documents\MYM\[V.3 MYM DEF. RIESGOS 18-08-2020.xlsx]Datos'!#REF!)</xm:f>
            <x14:dxf>
              <fill>
                <patternFill>
                  <bgColor rgb="FFFFC000"/>
                </patternFill>
              </fill>
            </x14:dxf>
          </x14:cfRule>
          <x14:cfRule type="expression" priority="24" id="{C051486B-DE48-45CD-A4B1-727120A2F0E0}">
            <xm:f>OR(AE33='\Users\Carlos\Documents\MYM\[V.3 MYM DEF. RIESGOS 18-08-2020.xlsx]Datos'!#REF!,AE33='\Users\Carlos\Documents\MYM\[V.3 MYM DEF. RIESGOS 18-08-2020.xlsx]Datos'!#REF!)</xm:f>
            <x14:dxf>
              <fill>
                <patternFill>
                  <bgColor rgb="FFFF0000"/>
                </patternFill>
              </fill>
            </x14:dxf>
          </x14:cfRule>
          <xm:sqref>AE33</xm:sqref>
        </x14:conditionalFormatting>
        <x14:conditionalFormatting xmlns:xm="http://schemas.microsoft.com/office/excel/2006/main">
          <x14:cfRule type="expression" priority="17" id="{BE8109D1-263C-40F1-A7AF-08A67745879E}">
            <xm:f>OR(AE23='\Users\Carlos\Documents\GPE\[GPE - FICHA DE RIESGOS 2020.xlsm]Datos'!#REF!,AE23='\Users\Carlos\Documents\GPE\[GPE - FICHA DE RIESGOS 2020.xlsm]Datos'!#REF!)</xm:f>
            <x14:dxf>
              <fill>
                <patternFill>
                  <bgColor rgb="FF92D050"/>
                </patternFill>
              </fill>
            </x14:dxf>
          </x14:cfRule>
          <x14:cfRule type="expression" priority="18" id="{A4542177-D774-4D31-8C59-C8F43E5040A0}">
            <xm:f>OR(AE23='\Users\Carlos\Documents\GPE\[GPE - FICHA DE RIESGOS 2020.xlsm]Datos'!#REF!,AE23='\Users\Carlos\Documents\GPE\[GPE - FICHA DE RIESGOS 2020.xlsm]Datos'!#REF!)</xm:f>
            <x14:dxf>
              <fill>
                <patternFill>
                  <bgColor rgb="FFFFFF00"/>
                </patternFill>
              </fill>
            </x14:dxf>
          </x14:cfRule>
          <x14:cfRule type="expression" priority="19" id="{100692EA-4E93-4CED-8229-706127597EF4}">
            <xm:f>OR(AE23='\Users\Carlos\Documents\GPE\[GPE - FICHA DE RIESGOS 2020.xlsm]Datos'!#REF!,AE23='\Users\Carlos\Documents\GPE\[GPE - FICHA DE RIESGOS 2020.xlsm]Datos'!#REF!)</xm:f>
            <x14:dxf>
              <fill>
                <patternFill>
                  <bgColor rgb="FFFFC000"/>
                </patternFill>
              </fill>
            </x14:dxf>
          </x14:cfRule>
          <x14:cfRule type="expression" priority="20" id="{1F9B42E3-3038-4271-9DB9-A909F4718105}">
            <xm:f>OR(AE23='\Users\Carlos\Documents\GPE\[GPE - FICHA DE RIESGOS 2020.xlsm]Datos'!#REF!,AE23='\Users\Carlos\Documents\GPE\[GPE - FICHA DE RIESGOS 2020.xlsm]Datos'!#REF!)</xm:f>
            <x14:dxf>
              <fill>
                <patternFill>
                  <bgColor rgb="FFFF0000"/>
                </patternFill>
              </fill>
            </x14:dxf>
          </x14:cfRule>
          <xm:sqref>AE23 AE26 AE29</xm:sqref>
        </x14:conditionalFormatting>
        <x14:conditionalFormatting xmlns:xm="http://schemas.microsoft.com/office/excel/2006/main">
          <x14:cfRule type="expression" priority="13" id="{D43BE787-8A90-4310-822A-67B63152F6AE}">
            <xm:f>OR(AE20='\Users\Carlos\Documents\MYM\DE\[Ficha_Integral_del_Riesgo_u_Oportunidad D.E.       19-08-2020.xlsm]Datos'!#REF!,AE20='\Users\Carlos\Documents\MYM\DE\[Ficha_Integral_del_Riesgo_u_Oportunidad D.E.       19-08-2020.xlsm]Datos'!#REF!)</xm:f>
            <x14:dxf>
              <fill>
                <patternFill>
                  <bgColor rgb="FF92D050"/>
                </patternFill>
              </fill>
            </x14:dxf>
          </x14:cfRule>
          <x14:cfRule type="expression" priority="14" id="{A988770B-1961-4ABA-BD59-037D8275C9FC}">
            <xm:f>OR(AE20='\Users\Carlos\Documents\MYM\DE\[Ficha_Integral_del_Riesgo_u_Oportunidad D.E.       19-08-2020.xlsm]Datos'!#REF!,AE20='\Users\Carlos\Documents\MYM\DE\[Ficha_Integral_del_Riesgo_u_Oportunidad D.E.       19-08-2020.xlsm]Datos'!#REF!)</xm:f>
            <x14:dxf>
              <fill>
                <patternFill>
                  <bgColor rgb="FFFFFF00"/>
                </patternFill>
              </fill>
            </x14:dxf>
          </x14:cfRule>
          <x14:cfRule type="expression" priority="15" id="{33CC616C-2B94-4195-818A-D7C358D86BB4}">
            <xm:f>OR(AE20='\Users\Carlos\Documents\MYM\DE\[Ficha_Integral_del_Riesgo_u_Oportunidad D.E.       19-08-2020.xlsm]Datos'!#REF!,AE20='\Users\Carlos\Documents\MYM\DE\[Ficha_Integral_del_Riesgo_u_Oportunidad D.E.       19-08-2020.xlsm]Datos'!#REF!)</xm:f>
            <x14:dxf>
              <fill>
                <patternFill>
                  <bgColor rgb="FFFFC000"/>
                </patternFill>
              </fill>
            </x14:dxf>
          </x14:cfRule>
          <x14:cfRule type="expression" priority="16" id="{51B4EE76-83D9-437B-ADAB-BAD7B224AB4E}">
            <xm:f>OR(AE20='\Users\Carlos\Documents\MYM\DE\[Ficha_Integral_del_Riesgo_u_Oportunidad D.E.       19-08-2020.xlsm]Datos'!#REF!,AE20='\Users\Carlos\Documents\MYM\DE\[Ficha_Integral_del_Riesgo_u_Oportunidad D.E.       19-08-2020.xlsm]Datos'!#REF!)</xm:f>
            <x14:dxf>
              <fill>
                <patternFill>
                  <bgColor rgb="FFFF0000"/>
                </patternFill>
              </fill>
            </x14:dxf>
          </x14:cfRule>
          <xm:sqref>AE20</xm:sqref>
        </x14:conditionalFormatting>
        <x14:conditionalFormatting xmlns:xm="http://schemas.microsoft.com/office/excel/2006/main">
          <x14:cfRule type="expression" priority="9" id="{1DF4BDA8-FAC5-484B-B1A8-1DC6D60063CC}">
            <xm:f>OR(AE17='\Users\Carlos\Documents\MYM\DE\[Ficha_Integral_del_Riesgo_u_Oportunidad D.E.       19-08-2020.xlsm]Datos'!#REF!,AE17='\Users\Carlos\Documents\MYM\DE\[Ficha_Integral_del_Riesgo_u_Oportunidad D.E.       19-08-2020.xlsm]Datos'!#REF!)</xm:f>
            <x14:dxf>
              <fill>
                <patternFill>
                  <bgColor rgb="FF92D050"/>
                </patternFill>
              </fill>
            </x14:dxf>
          </x14:cfRule>
          <x14:cfRule type="expression" priority="10" id="{06BA5839-A0D8-4681-94E9-3B645E266CE5}">
            <xm:f>OR(AE17='\Users\Carlos\Documents\MYM\DE\[Ficha_Integral_del_Riesgo_u_Oportunidad D.E.       19-08-2020.xlsm]Datos'!#REF!,AE17='\Users\Carlos\Documents\MYM\DE\[Ficha_Integral_del_Riesgo_u_Oportunidad D.E.       19-08-2020.xlsm]Datos'!#REF!)</xm:f>
            <x14:dxf>
              <fill>
                <patternFill>
                  <bgColor rgb="FFFFFF00"/>
                </patternFill>
              </fill>
            </x14:dxf>
          </x14:cfRule>
          <x14:cfRule type="expression" priority="11" id="{447838B8-9036-4581-987B-5AFAF41786DD}">
            <xm:f>OR(AE17='\Users\Carlos\Documents\MYM\DE\[Ficha_Integral_del_Riesgo_u_Oportunidad D.E.       19-08-2020.xlsm]Datos'!#REF!,AE17='\Users\Carlos\Documents\MYM\DE\[Ficha_Integral_del_Riesgo_u_Oportunidad D.E.       19-08-2020.xlsm]Datos'!#REF!)</xm:f>
            <x14:dxf>
              <fill>
                <patternFill>
                  <bgColor rgb="FFFFC000"/>
                </patternFill>
              </fill>
            </x14:dxf>
          </x14:cfRule>
          <x14:cfRule type="expression" priority="12" id="{821699A8-6500-4822-8CCA-0D8F83BD7071}">
            <xm:f>OR(AE17='\Users\Carlos\Documents\MYM\DE\[Ficha_Integral_del_Riesgo_u_Oportunidad D.E.       19-08-2020.xlsm]Datos'!#REF!,AE17='\Users\Carlos\Documents\MYM\DE\[Ficha_Integral_del_Riesgo_u_Oportunidad D.E.       19-08-2020.xlsm]Datos'!#REF!)</xm:f>
            <x14:dxf>
              <fill>
                <patternFill>
                  <bgColor rgb="FFFF0000"/>
                </patternFill>
              </fill>
            </x14:dxf>
          </x14:cfRule>
          <xm:sqref>AE17</xm:sqref>
        </x14:conditionalFormatting>
        <x14:conditionalFormatting xmlns:xm="http://schemas.microsoft.com/office/excel/2006/main">
          <x14:cfRule type="expression" priority="5" id="{66EE9A22-08BA-47CB-AFFD-0DD9B1B1540D}">
            <xm:f>OR(AE16='\Users\Carlos\Documents\MYM\DE\[Ficha_Integral_del_Riesgo_u_Oportunidad D.E.       19-08-2020.xlsm]Datos'!#REF!,AE16='\Users\Carlos\Documents\MYM\DE\[Ficha_Integral_del_Riesgo_u_Oportunidad D.E.       19-08-2020.xlsm]Datos'!#REF!)</xm:f>
            <x14:dxf>
              <fill>
                <patternFill>
                  <bgColor rgb="FF92D050"/>
                </patternFill>
              </fill>
            </x14:dxf>
          </x14:cfRule>
          <x14:cfRule type="expression" priority="6" id="{24786B3A-000E-40FB-9475-C1329D13E62A}">
            <xm:f>OR(AE16='\Users\Carlos\Documents\MYM\DE\[Ficha_Integral_del_Riesgo_u_Oportunidad D.E.       19-08-2020.xlsm]Datos'!#REF!,AE16='\Users\Carlos\Documents\MYM\DE\[Ficha_Integral_del_Riesgo_u_Oportunidad D.E.       19-08-2020.xlsm]Datos'!#REF!)</xm:f>
            <x14:dxf>
              <fill>
                <patternFill>
                  <bgColor rgb="FFFFFF00"/>
                </patternFill>
              </fill>
            </x14:dxf>
          </x14:cfRule>
          <x14:cfRule type="expression" priority="7" id="{87605BFF-398C-44F9-B800-1C5FA04AC6FB}">
            <xm:f>OR(AE16='\Users\Carlos\Documents\MYM\DE\[Ficha_Integral_del_Riesgo_u_Oportunidad D.E.       19-08-2020.xlsm]Datos'!#REF!,AE16='\Users\Carlos\Documents\MYM\DE\[Ficha_Integral_del_Riesgo_u_Oportunidad D.E.       19-08-2020.xlsm]Datos'!#REF!)</xm:f>
            <x14:dxf>
              <fill>
                <patternFill>
                  <bgColor rgb="FFFFC000"/>
                </patternFill>
              </fill>
            </x14:dxf>
          </x14:cfRule>
          <x14:cfRule type="expression" priority="8" id="{FC359D21-6C03-465C-A9D9-24472C62CAF1}">
            <xm:f>OR(AE16='\Users\Carlos\Documents\MYM\DE\[Ficha_Integral_del_Riesgo_u_Oportunidad D.E.       19-08-2020.xlsm]Datos'!#REF!,AE16='\Users\Carlos\Documents\MYM\DE\[Ficha_Integral_del_Riesgo_u_Oportunidad D.E.       19-08-2020.xlsm]Datos'!#REF!)</xm:f>
            <x14:dxf>
              <fill>
                <patternFill>
                  <bgColor rgb="FFFF0000"/>
                </patternFill>
              </fill>
            </x14:dxf>
          </x14:cfRule>
          <xm:sqref>AE16</xm:sqref>
        </x14:conditionalFormatting>
        <x14:conditionalFormatting xmlns:xm="http://schemas.microsoft.com/office/excel/2006/main">
          <x14:cfRule type="expression" priority="1" id="{228C7ADD-49B1-4074-89DE-250E464001B3}">
            <xm:f>OR(AE15='\Users\Carlos\Documents\MYM\DE\[Ficha_Integral_del_Riesgo_u_Oportunidad D.E.       19-08-2020.xlsm]Datos'!#REF!,AE15='\Users\Carlos\Documents\MYM\DE\[Ficha_Integral_del_Riesgo_u_Oportunidad D.E.       19-08-2020.xlsm]Datos'!#REF!)</xm:f>
            <x14:dxf>
              <fill>
                <patternFill>
                  <bgColor rgb="FF92D050"/>
                </patternFill>
              </fill>
            </x14:dxf>
          </x14:cfRule>
          <x14:cfRule type="expression" priority="2" id="{1DD3EA3D-0EE6-4B0D-A9D9-E791C55F3E0C}">
            <xm:f>OR(AE15='\Users\Carlos\Documents\MYM\DE\[Ficha_Integral_del_Riesgo_u_Oportunidad D.E.       19-08-2020.xlsm]Datos'!#REF!,AE15='\Users\Carlos\Documents\MYM\DE\[Ficha_Integral_del_Riesgo_u_Oportunidad D.E.       19-08-2020.xlsm]Datos'!#REF!)</xm:f>
            <x14:dxf>
              <fill>
                <patternFill>
                  <bgColor rgb="FFFFFF00"/>
                </patternFill>
              </fill>
            </x14:dxf>
          </x14:cfRule>
          <x14:cfRule type="expression" priority="3" id="{411C601B-C1D7-4DEE-92DD-B618ADBE61B6}">
            <xm:f>OR(AE15='\Users\Carlos\Documents\MYM\DE\[Ficha_Integral_del_Riesgo_u_Oportunidad D.E.       19-08-2020.xlsm]Datos'!#REF!,AE15='\Users\Carlos\Documents\MYM\DE\[Ficha_Integral_del_Riesgo_u_Oportunidad D.E.       19-08-2020.xlsm]Datos'!#REF!)</xm:f>
            <x14:dxf>
              <fill>
                <patternFill>
                  <bgColor rgb="FFFFC000"/>
                </patternFill>
              </fill>
            </x14:dxf>
          </x14:cfRule>
          <x14:cfRule type="expression" priority="4" id="{2A057F08-2ACF-4677-91B0-8B4AB6995FF7}">
            <xm:f>OR(AE15='\Users\Carlos\Documents\MYM\DE\[Ficha_Integral_del_Riesgo_u_Oportunidad D.E.       19-08-2020.xlsm]Datos'!#REF!,AE15='\Users\Carlos\Documents\MYM\DE\[Ficha_Integral_del_Riesgo_u_Oportunidad D.E.       19-08-2020.xlsm]Datos'!#REF!)</xm:f>
            <x14:dxf>
              <fill>
                <patternFill>
                  <bgColor rgb="FFFF0000"/>
                </patternFill>
              </fill>
            </x14:dxf>
          </x14:cfRule>
          <xm:sqref>AE15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PMR FPS-FNC</vt:lpstr>
      <vt:lpstr>'PMR FPS-FNC'!Área_de_impresión</vt:lpstr>
      <vt:lpstr>'PMR FPS-FNC'!Print_Area</vt:lpstr>
      <vt:lpstr>'PMR FPS-FNC'!Títulos_a_imprimir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JOHA TORRES C.</cp:lastModifiedBy>
  <dcterms:created xsi:type="dcterms:W3CDTF">2020-08-25T15:20:25Z</dcterms:created>
  <dcterms:modified xsi:type="dcterms:W3CDTF">2021-03-17T14:25:20Z</dcterms:modified>
</cp:coreProperties>
</file>